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" yWindow="7215" windowWidth="28815" windowHeight="6810"/>
  </bookViews>
  <sheets>
    <sheet name="2017" sheetId="1" r:id="rId1"/>
  </sheets>
  <calcPr calcId="145621"/>
</workbook>
</file>

<file path=xl/calcChain.xml><?xml version="1.0" encoding="utf-8"?>
<calcChain xmlns="http://schemas.openxmlformats.org/spreadsheetml/2006/main">
  <c r="E121" i="1"/>
  <c r="E116"/>
  <c r="F109"/>
  <c r="E109"/>
  <c r="F104"/>
  <c r="E96"/>
  <c r="E95"/>
  <c r="E94"/>
  <c r="E93"/>
  <c r="E90"/>
  <c r="F89"/>
  <c r="E88"/>
  <c r="E87"/>
  <c r="E86"/>
  <c r="E85"/>
  <c r="F83"/>
  <c r="F82"/>
  <c r="F79"/>
  <c r="F75"/>
  <c r="E75"/>
  <c r="F74"/>
  <c r="F67"/>
  <c r="E67"/>
  <c r="E64"/>
  <c r="E57"/>
  <c r="E56"/>
  <c r="E52"/>
  <c r="E51"/>
  <c r="F47"/>
  <c r="E47"/>
  <c r="F44"/>
  <c r="F43"/>
  <c r="F42"/>
  <c r="E36"/>
  <c r="E31"/>
  <c r="F25"/>
  <c r="E25"/>
  <c r="E24"/>
  <c r="E22"/>
  <c r="F17"/>
  <c r="E17"/>
  <c r="F16"/>
  <c r="F10"/>
  <c r="E10"/>
  <c r="E92" l="1"/>
  <c r="E30"/>
  <c r="E84"/>
</calcChain>
</file>

<file path=xl/sharedStrings.xml><?xml version="1.0" encoding="utf-8"?>
<sst xmlns="http://schemas.openxmlformats.org/spreadsheetml/2006/main" count="917" uniqueCount="392">
  <si>
    <t>NÚM. EXP.</t>
  </si>
  <si>
    <t>OBJECTE</t>
  </si>
  <si>
    <t>CPA 2008</t>
  </si>
  <si>
    <t>CPV</t>
  </si>
  <si>
    <t>IMPORT LICITACIÓ</t>
  </si>
  <si>
    <t>IMPORT ADJ.</t>
  </si>
  <si>
    <t>EMPR. ADJUDICATÀRIA</t>
  </si>
  <si>
    <t>SISTEMA ADJ.</t>
  </si>
  <si>
    <t>DATA ADJUDICACIÓ</t>
  </si>
  <si>
    <t>DATA CONTRACTE</t>
  </si>
  <si>
    <t>TERMINI D'EXECUCIÓ</t>
  </si>
  <si>
    <t xml:space="preserve">001/17.S </t>
  </si>
  <si>
    <t xml:space="preserve">Actualització de la llicència Academic VMWare i suport associat (març17/18) </t>
  </si>
  <si>
    <t>58.29.3</t>
  </si>
  <si>
    <t>48000000-8</t>
  </si>
  <si>
    <t>SUMINISTROS, IMPORTACIONES Y MANTENIMIENTOS ELECTRÓNICOS SA (SERMICRO),</t>
  </si>
  <si>
    <t>obert</t>
  </si>
  <si>
    <t>--</t>
  </si>
  <si>
    <t>04/03/17 a 03/03/18</t>
  </si>
  <si>
    <t xml:space="preserve">002/17.S </t>
  </si>
  <si>
    <t xml:space="preserve">Actualització de les llicències antivirus suite de Trend Micro i suport associat (abril17/18) </t>
  </si>
  <si>
    <t>ID GRUP SA</t>
  </si>
  <si>
    <t>01/04/17 a 31/03/18</t>
  </si>
  <si>
    <t xml:space="preserve">003/17.S </t>
  </si>
  <si>
    <t xml:space="preserve">Actualització de la llicència Veritas Backup Exec i suport associat (abril17/18) </t>
  </si>
  <si>
    <t>02/04/17 a 1/04/18</t>
  </si>
  <si>
    <t>004/17.S</t>
  </si>
  <si>
    <t xml:space="preserve">Actualització llicència WhatsUp i suport associat (abril17/18) </t>
  </si>
  <si>
    <t>17/04/17 a 16/04/18</t>
  </si>
  <si>
    <t xml:space="preserve">005/17.S </t>
  </si>
  <si>
    <t xml:space="preserve">Actualització de les llicències Academic VMWare i suport associat (maig17/18) </t>
  </si>
  <si>
    <t>INFORMÀTICA I COMUNICACIONS DE TARRAGONA</t>
  </si>
  <si>
    <t>05/05/17 a 04/05/18</t>
  </si>
  <si>
    <t>006/17.S</t>
  </si>
  <si>
    <t xml:space="preserve">Actualització de la llicència Varonis i suport associat (maig17/18) </t>
  </si>
  <si>
    <t>DESERT</t>
  </si>
  <si>
    <t>26/05/17 a 25/05/18</t>
  </si>
  <si>
    <t>-</t>
  </si>
  <si>
    <t>007/17.SV</t>
  </si>
  <si>
    <t>Prestació del servei d'assessorament en temes fiscals i comptables de la UdG</t>
  </si>
  <si>
    <t>69.20.3</t>
  </si>
  <si>
    <t>79200000-6</t>
  </si>
  <si>
    <t>DELOITTE ASESORES TRIBUTARIOS SLU</t>
  </si>
  <si>
    <t xml:space="preserve">obert  </t>
  </si>
  <si>
    <t>31/072017</t>
  </si>
  <si>
    <t>01/08/17 a 31/07/20</t>
  </si>
  <si>
    <t>"</t>
  </si>
  <si>
    <t>01/06/2017 a 31/12/2017</t>
  </si>
  <si>
    <t>01/08/17 a 31/1217</t>
  </si>
  <si>
    <t>Anualitat 2018</t>
  </si>
  <si>
    <t>Anualitat 2019</t>
  </si>
  <si>
    <t>01/01/2020 a 31/05/2020</t>
  </si>
  <si>
    <t>01/01/20 a 31/07/20</t>
  </si>
  <si>
    <t>008/17.S</t>
  </si>
  <si>
    <t>Actualització de les llicències Red Had (juny2017/2018) per al SI</t>
  </si>
  <si>
    <t>ITGLOBAL SL</t>
  </si>
  <si>
    <t>16/06/17 a 15/06/18</t>
  </si>
  <si>
    <t>009/17.S</t>
  </si>
  <si>
    <t>Actualització i suport associat de la llicència Pandora per a la UdG</t>
  </si>
  <si>
    <t>CRAN CONSULTING SL</t>
  </si>
  <si>
    <t>negociat excl.</t>
  </si>
  <si>
    <t>01/05/17 a 30/04/18</t>
  </si>
  <si>
    <t>010/17.SV</t>
  </si>
  <si>
    <t>Servei de jardineria i dels espais exteriors dels campus de la UdG</t>
  </si>
  <si>
    <t>81.30.10</t>
  </si>
  <si>
    <t>77311000-3</t>
  </si>
  <si>
    <t>FUNDACIÓ PRIVADA MAS XIRGU</t>
  </si>
  <si>
    <t>obert (reservat disp.add. 5a)</t>
  </si>
  <si>
    <t xml:space="preserve"> --</t>
  </si>
  <si>
    <t>01/08/17 a 31/07/19</t>
  </si>
  <si>
    <t>6 mesos</t>
  </si>
  <si>
    <t>01/07/2017 a 31/12/2017</t>
  </si>
  <si>
    <t>01/08/17 a 31/12/17</t>
  </si>
  <si>
    <t>01/01/2018 a 31/12/2018</t>
  </si>
  <si>
    <t>anualitat 2018</t>
  </si>
  <si>
    <t>01/01/2019 a 30/06/2019</t>
  </si>
  <si>
    <t>01/01/19 a 31/07/19</t>
  </si>
  <si>
    <t>011/17.S</t>
  </si>
  <si>
    <t>Subm. i instal·lació d'un aparell per determinar la mida de partícula i el potencial zeta de nanopartícules metàl·liques per al Grup de Recerca Metalls i Medi Ambient</t>
  </si>
  <si>
    <t>26.51.53</t>
  </si>
  <si>
    <t>38400000-9</t>
  </si>
  <si>
    <t>INSTRUMENTACIÓN ESPECÍFICA DE MATERIALES SA</t>
  </si>
  <si>
    <t xml:space="preserve">obert </t>
  </si>
  <si>
    <t>1 mes</t>
  </si>
  <si>
    <t>3 anys</t>
  </si>
  <si>
    <t>012/17.S</t>
  </si>
  <si>
    <t>Subm. i distribució de 19.085 carpetes de l'estudiant per al curs acadèmic 2017-2018</t>
  </si>
  <si>
    <t>17.21.15</t>
  </si>
  <si>
    <t>22852000-7</t>
  </si>
  <si>
    <t>IMPREMTA PAGÈS SL</t>
  </si>
  <si>
    <t>11.475 u.: 30/06/2017 3.610 u.: 31/08/2017  4.000 u.: 31/01/2018</t>
  </si>
  <si>
    <t>013/17.S</t>
  </si>
  <si>
    <t>Actualització llicències ManageEngine (juny17/juny18) i suport associat</t>
  </si>
  <si>
    <t>21/06/17 a 27/06/2018</t>
  </si>
  <si>
    <t>014/17.S</t>
  </si>
  <si>
    <t>Subministrament, instal·lació i configuració d’un sistema d’adquisició d’imatges d’alta resolució per al Laboratori de Robòtica Mòbil de la UdG</t>
  </si>
  <si>
    <t>26.70.1</t>
  </si>
  <si>
    <t>38650000-6</t>
  </si>
  <si>
    <t>FOTO CASANOVA SL</t>
  </si>
  <si>
    <t>30 dies</t>
  </si>
  <si>
    <t>015/17.SV</t>
  </si>
  <si>
    <t>Servei mant. correctiu de les instal·lacions d'electricitat, gas, ...de la UdG i subministrament de material associat</t>
  </si>
  <si>
    <t>33.14.11</t>
  </si>
  <si>
    <t>50800000-3</t>
  </si>
  <si>
    <t>COMSA SERVICE FACILITY MANAGEMENT SAU</t>
  </si>
  <si>
    <t>01/12/17 a 30/11/19</t>
  </si>
  <si>
    <t>01/10/2017 a 31/12/2017</t>
  </si>
  <si>
    <t>01/12/17 a 31/12/17</t>
  </si>
  <si>
    <t>01/01/2019 a 30/09/2019</t>
  </si>
  <si>
    <t>01/01/19 a30/11/19</t>
  </si>
  <si>
    <t>016/17.S</t>
  </si>
  <si>
    <t>Actualització llicència Airwave i suport associat per a la UdG</t>
  </si>
  <si>
    <t xml:space="preserve"> ITGLOBAL SL</t>
  </si>
  <si>
    <t>1 any</t>
  </si>
  <si>
    <t>017/17.SV</t>
  </si>
  <si>
    <t>Servei traducció automàtica web i correcció/traducció documents:</t>
  </si>
  <si>
    <t>74.30.11</t>
  </si>
  <si>
    <t>79530000-8 72590000-7</t>
  </si>
  <si>
    <t>4 anys</t>
  </si>
  <si>
    <t>Lot 1: traducció aut. domini www.udg.edu</t>
  </si>
  <si>
    <t>2017: octubre a desembre</t>
  </si>
  <si>
    <t>2018: gener a desembre</t>
  </si>
  <si>
    <t>2019: gener a desembre</t>
  </si>
  <si>
    <t>2020: gener a desembre</t>
  </si>
  <si>
    <t>Lot 2: correcció/traducció aplic. i docs.</t>
  </si>
  <si>
    <t>2021: gener a setembre</t>
  </si>
  <si>
    <t>018/17.SV</t>
  </si>
  <si>
    <t>Servei de manteniment del Sistema Storage Bull de la UdG</t>
  </si>
  <si>
    <t>26.20.16</t>
  </si>
  <si>
    <t>50312600-1</t>
  </si>
  <si>
    <t>ATOS IT SOLUTIONS AND SERVICES IBERIA SL</t>
  </si>
  <si>
    <t>01/07/17 a 31/12/17</t>
  </si>
  <si>
    <t>019/17.SV</t>
  </si>
  <si>
    <t xml:space="preserve">Servei de manteniment preventiu d'un equip espectròmetre ICP-Masses de la Unitat d'Anàlisi Química i Estructural dels STR </t>
  </si>
  <si>
    <t>33.13.1</t>
  </si>
  <si>
    <t>50430000-8</t>
  </si>
  <si>
    <t>AGILENT TECHNOLOGIES SPAIN SL</t>
  </si>
  <si>
    <t>020/17.SV</t>
  </si>
  <si>
    <t>Servei de manteniment preventiu d'un equip analitzador de carboni orgànic total (TOC-V CSH) Shimadzu de la Unitat d'Enginyeria Ambiental dels STR de la UdG</t>
  </si>
  <si>
    <t>IZASA SCIENTIFIC SLU</t>
  </si>
  <si>
    <t>021/17.S</t>
  </si>
  <si>
    <t>Actualització llicències Matlab  i suport associat (agost17/juliol18)</t>
  </si>
  <si>
    <t xml:space="preserve"> THE MATHWORKS SL</t>
  </si>
  <si>
    <t>01/08/17 a 31/07/18</t>
  </si>
  <si>
    <t>022/17.S</t>
  </si>
  <si>
    <t>Actualització de les llicències Adobe i suport associat per a la UdG</t>
  </si>
  <si>
    <t>01/09/17 a 31/08/18</t>
  </si>
  <si>
    <t>023/17.S</t>
  </si>
  <si>
    <t>Subm. i inst. sistema de radiofreqüència (RFID) a la Biblioteca</t>
  </si>
  <si>
    <t>26.51.66</t>
  </si>
  <si>
    <t>42961100-1</t>
  </si>
  <si>
    <t>IDENTIFICATION CARE SL</t>
  </si>
  <si>
    <t>31 mesos</t>
  </si>
  <si>
    <t>2017: 1a fase - Biblioteca Campus Centre</t>
  </si>
  <si>
    <t>2018: 2a fase - Biblioteca Campus Montilivi</t>
  </si>
  <si>
    <t>2019: 3a fase - Biblioteca Campus Barri Vell</t>
  </si>
  <si>
    <t>024/17.S</t>
  </si>
  <si>
    <t>Adquisició d'un difractòmetre de Raigs X de monocristall</t>
  </si>
  <si>
    <t>20.51.53</t>
  </si>
  <si>
    <t>38580000-4</t>
  </si>
  <si>
    <t>BRUKER ESPAÑOLA SA</t>
  </si>
  <si>
    <t>3 mesos (abans 31/12/2017)</t>
  </si>
  <si>
    <t>025/17.SV</t>
  </si>
  <si>
    <t>Assegurances d'assistència en viatge</t>
  </si>
  <si>
    <t>65.12.71</t>
  </si>
  <si>
    <t>66514100-7</t>
  </si>
  <si>
    <t>FIATC MUTUA DE SEGUROS Y REASEGUROS</t>
  </si>
  <si>
    <t>01/10/17 a 30/09/19</t>
  </si>
  <si>
    <t>2017: 01/10/17 a 31/12/17</t>
  </si>
  <si>
    <t>2018: 01/01/18 a 31/12/18</t>
  </si>
  <si>
    <t>2019: 01/01/19 a 30/09/19</t>
  </si>
  <si>
    <t>026/17.S</t>
  </si>
  <si>
    <t>Subm. i inst. dos equips cromatografia de gasos per al laboratori PB19</t>
  </si>
  <si>
    <t>38432210-7 38433100-0</t>
  </si>
  <si>
    <t>obert (urgent)</t>
  </si>
  <si>
    <t>027/17.S</t>
  </si>
  <si>
    <t>Subm. d'ordinadors per a l'administració</t>
  </si>
  <si>
    <t>26.20.1</t>
  </si>
  <si>
    <t>30200000-1</t>
  </si>
  <si>
    <t>028/17.S</t>
  </si>
  <si>
    <t>Actualització i suport associat de les 20 llicències Red Hat (setembre17/18)</t>
  </si>
  <si>
    <t>SISTEMES CAD GIRONA SLU</t>
  </si>
  <si>
    <t>04/09/17 a 03/09/18</t>
  </si>
  <si>
    <t>028/17.S-01</t>
  </si>
  <si>
    <t>Subrogació de l'actualització i suport associat de les 20 llicències Red Hat (setembre17/18)</t>
  </si>
  <si>
    <t>SERVICIOS MICROINFORMÁTICA SA - SEMIC (abans SISTEMES CAD GIRONA SLU)</t>
  </si>
  <si>
    <t>subrogació</t>
  </si>
  <si>
    <t>18/12/17 a 03/09/18</t>
  </si>
  <si>
    <t>029/17.SV</t>
  </si>
  <si>
    <t>Mant./suport tècnic de l'equip PulseSecure PSA3000 de la Biblioteca</t>
  </si>
  <si>
    <t>61.90.10</t>
  </si>
  <si>
    <t>50330000-7</t>
  </si>
  <si>
    <t>030/17.S</t>
  </si>
  <si>
    <t>Actualització de les llicències Ghost i suport associat per a la UdG</t>
  </si>
  <si>
    <t>INFORDISA SA</t>
  </si>
  <si>
    <t>29/09/17 a 28/09/18</t>
  </si>
  <si>
    <t>RESOLUCIÓ MUTU ACORD</t>
  </si>
  <si>
    <t>031/17.S</t>
  </si>
  <si>
    <t>Actualització de les llicències Veritas Backup Exec i suport associat (octubre17/18) per a la UdG</t>
  </si>
  <si>
    <t>032/17.S</t>
  </si>
  <si>
    <t>Subm. i inst., si escau, de la renovació tecnològica de part d'infraestructura d’emmagatzemament del SI de la UdG</t>
  </si>
  <si>
    <t>26.20.2</t>
  </si>
  <si>
    <t>30233141-1</t>
  </si>
  <si>
    <t>COM 2002 SLU</t>
  </si>
  <si>
    <t>3 mesos</t>
  </si>
  <si>
    <t>033/17.S</t>
  </si>
  <si>
    <t>Actualització de la llicència del programari de tarifació telefònica cHar (octubre17/18) per a la UdG</t>
  </si>
  <si>
    <t>INTEGRACIONES DIGITALES GOLD SL</t>
  </si>
  <si>
    <t>14/10/17 a 13/10/18</t>
  </si>
  <si>
    <t>034/17.S</t>
  </si>
  <si>
    <t>Subm. i instal·lació de la plataforma d'aprenentatge via web Learning Space per a la Facultat d'Infermeria</t>
  </si>
  <si>
    <t>32.50.50</t>
  </si>
  <si>
    <t>33100000-1</t>
  </si>
  <si>
    <t>MEDICAL SIMULATOR SL</t>
  </si>
  <si>
    <t>035/17.SV</t>
  </si>
  <si>
    <t>Prestació servei mant. del sistema de control de presencia automatitzat de la UdG</t>
  </si>
  <si>
    <t>58.29.13</t>
  </si>
  <si>
    <t>48960000-5</t>
  </si>
  <si>
    <t>INTERNATIONAL SOFTMACHINE SYSTEMS SL</t>
  </si>
  <si>
    <t>exclusivitat</t>
  </si>
  <si>
    <t>21/10/17 a 20/10/18</t>
  </si>
  <si>
    <t>21/10/17 a 31/12/17</t>
  </si>
  <si>
    <t>01/01/2018 a 30/09/2018</t>
  </si>
  <si>
    <t>01/01/18 a 20/10/18</t>
  </si>
  <si>
    <t>036/17.S</t>
  </si>
  <si>
    <t xml:space="preserve">Actualització de la llicència Academic VMWare i suport associat (desembre17/18) </t>
  </si>
  <si>
    <t>23/12/17 a 22/12/18</t>
  </si>
  <si>
    <t>037/17.S ad</t>
  </si>
  <si>
    <t>Actualització de les llicències Citrix per al SI</t>
  </si>
  <si>
    <t>01/01/18 a 31/12/18</t>
  </si>
  <si>
    <t>038/17.S ad</t>
  </si>
  <si>
    <t>Actualització de la llicència de la plataforma IPAM del SI</t>
  </si>
  <si>
    <t xml:space="preserve">039/17.O </t>
  </si>
  <si>
    <t xml:space="preserve">Obres d’urbanització del tram final vial 3-A del campus Montilivi </t>
  </si>
  <si>
    <t xml:space="preserve">42.99.12 </t>
  </si>
  <si>
    <t>45112700-02</t>
  </si>
  <si>
    <t>AGLOMERATS GIRONA SA</t>
  </si>
  <si>
    <t>4 mesos</t>
  </si>
  <si>
    <t>Previsió 10 % per diferència d’amidaments en les obres d’urbanització del tram final vial 3-A del campus Montilivi</t>
  </si>
  <si>
    <t>040/17.S Ad</t>
  </si>
  <si>
    <t>Actualització i suport associat de les llicències Campus Microsoft del Servei Informàtic</t>
  </si>
  <si>
    <t>SEIDOR SA</t>
  </si>
  <si>
    <t>16/01/2018 a 15/01/2019</t>
  </si>
  <si>
    <t>16/01/2019 a 15/01/2020</t>
  </si>
  <si>
    <t>Anualitat 2020</t>
  </si>
  <si>
    <t>16/01/2020 a 15/01/2021</t>
  </si>
  <si>
    <t>041/17.S Ad</t>
  </si>
  <si>
    <t>Actualització i suport associat de la llicència adAS per al SI</t>
  </si>
  <si>
    <t xml:space="preserve">AUDITORIA Y CONSULTORIA DE PRIVACIDAD Y SEGURIDAD SL </t>
  </si>
  <si>
    <t>negociat exclusivitat</t>
  </si>
  <si>
    <t>042/17.S</t>
  </si>
  <si>
    <t>Subm. equipament informàtic per al laboratori de videojocs de l'EPS</t>
  </si>
  <si>
    <t>30213000-5</t>
  </si>
  <si>
    <t>PUNT INFORMÀTIC I CREATIU SL</t>
  </si>
  <si>
    <t>45 dies</t>
  </si>
  <si>
    <t>043/17.SV</t>
  </si>
  <si>
    <t>Assegurança de danys al patrimoni de la UdG</t>
  </si>
  <si>
    <t>65.12.49</t>
  </si>
  <si>
    <t>66515000-3</t>
  </si>
  <si>
    <t>044/17.S Ad</t>
  </si>
  <si>
    <t>Actualització i suport associat de la llicència GINPIX per al SI</t>
  </si>
  <si>
    <t>SOLUCIONES AVANZADAS en INFORMÁTICA APLICADA SL</t>
  </si>
  <si>
    <t>045/17.S Ad</t>
  </si>
  <si>
    <r>
      <t xml:space="preserve">actualització del programa </t>
    </r>
    <r>
      <rPr>
        <sz val="10"/>
        <color rgb="FF000000"/>
        <rFont val="Arial"/>
        <family val="2"/>
      </rPr>
      <t xml:space="preserve">GTBib, en modalitat hosting, i suport </t>
    </r>
    <r>
      <rPr>
        <sz val="10"/>
        <rFont val="Arial"/>
        <family val="2"/>
      </rPr>
      <t>associat per a la UdG</t>
    </r>
  </si>
  <si>
    <t xml:space="preserve"> 58.29.40 </t>
  </si>
  <si>
    <t>48160000-7</t>
  </si>
  <si>
    <t xml:space="preserve">KRONOSDOC HOSTING Y AUTOMATIZACIÓN EN DOCUMENTACIÓN SL </t>
  </si>
  <si>
    <t>046/17.SV</t>
  </si>
  <si>
    <t>Prestació del servei d'auditoria:</t>
  </si>
  <si>
    <t>69.20.10</t>
  </si>
  <si>
    <t>79212100-4</t>
  </si>
  <si>
    <t>2 anys</t>
  </si>
  <si>
    <t>Any 2018 - Lot 1: auditoria comptes 2017</t>
  </si>
  <si>
    <t>Any 2018 - Lot 2: auditoria proj. i conv. 2018</t>
  </si>
  <si>
    <t>Any 2019 - Lot 1: auditoria comptes 2018</t>
  </si>
  <si>
    <t>Any 2019 - Lot 2: auditoria proj. i conv. 2019</t>
  </si>
  <si>
    <t>047/17.S ad</t>
  </si>
  <si>
    <t>Actualització de les llicències SPSS de IBM</t>
  </si>
  <si>
    <t>INTERNATIONAL BUSINESS MACHINES SA</t>
  </si>
  <si>
    <t>048/17.S</t>
  </si>
  <si>
    <t>Subm. i inst. de tres vitrines de gasos per als laboratoris del Dep. de Química</t>
  </si>
  <si>
    <t>28.25.14</t>
  </si>
  <si>
    <t>42514000-2</t>
  </si>
  <si>
    <t>60 dies</t>
  </si>
  <si>
    <t>049/17.SV ad</t>
  </si>
  <si>
    <t>Mant. aparells climatització i ventilador extractor al sotaescala de l'edifici Jaume Casademont</t>
  </si>
  <si>
    <t>33.12.18</t>
  </si>
  <si>
    <t>50730000-1</t>
  </si>
  <si>
    <t>J. JUANOLA SL</t>
  </si>
  <si>
    <t>14/02/18 a 13/02/19</t>
  </si>
  <si>
    <t>050/17.SV</t>
  </si>
  <si>
    <t>Prestació del servei d’edició i personalització dels títols universitaris oficials i propis a expedir per la UdG</t>
  </si>
  <si>
    <t>18.12.11</t>
  </si>
  <si>
    <t>79800000-2</t>
  </si>
  <si>
    <t>051/17.S</t>
  </si>
  <si>
    <t>Subm. i inst. espectròmetre d'emissió atòmica de plasma per microones per al Grup de Recerca de Química Analítica i Ambiental</t>
  </si>
  <si>
    <t>38433100-0</t>
  </si>
  <si>
    <t>052/17.S ad</t>
  </si>
  <si>
    <t>Subm. i inst. d'un equip d'anàlisi de termomecànica (TMA)</t>
  </si>
  <si>
    <t>26.51.56</t>
  </si>
  <si>
    <t>38970000-5</t>
  </si>
  <si>
    <t>AMPLIACIONS i/o MODIFICACIONS / PRÒRROGUES de contractes generats amb anterioritat:</t>
  </si>
  <si>
    <t>IMPORT RC</t>
  </si>
  <si>
    <t>005/15.SV -02</t>
  </si>
  <si>
    <t>Successió contracte del servei mant. del Sistema Storage Bull de la UdG</t>
  </si>
  <si>
    <t>ATOS IT SOLUTIONS AND SERVICES IBERIA, SL</t>
  </si>
  <si>
    <t>successió de contracte</t>
  </si>
  <si>
    <t>24/02/17 a 30/06/17</t>
  </si>
  <si>
    <t>018/15.S-02</t>
  </si>
  <si>
    <t>Modificació de l'acord marc homologació d'equipament informàtic: Modificació Lot 1.- ordinadors de sobretaula</t>
  </si>
  <si>
    <t>modificació</t>
  </si>
  <si>
    <t>17/03/2017 a 20/05/2018</t>
  </si>
  <si>
    <t>003/14.SV-02</t>
  </si>
  <si>
    <t>Pròrroga Servei de mant. del cablejat de comunicacions de la UdG</t>
  </si>
  <si>
    <t>50332000-1</t>
  </si>
  <si>
    <t>INTEGRACIONES INTEGRALES GOLD SL</t>
  </si>
  <si>
    <t>pròrroga</t>
  </si>
  <si>
    <t>01/06/17 a 31/05/18</t>
  </si>
  <si>
    <t>01/06/17 a 31/12/17</t>
  </si>
  <si>
    <t>01/01/18 a 31/05/18</t>
  </si>
  <si>
    <t>001/15.SV-01</t>
  </si>
  <si>
    <t>Pròrroga Servei de prevenció aliè per a la UdG</t>
  </si>
  <si>
    <t>74.90.15</t>
  </si>
  <si>
    <t>71317200-5</t>
  </si>
  <si>
    <t>GESEME 1996 SL</t>
  </si>
  <si>
    <t>01/06/17 a 31/05/19</t>
  </si>
  <si>
    <t>Període: 01/06/17 a 31/12/17</t>
  </si>
  <si>
    <t>Període: 01/01/19 a 31/05/19</t>
  </si>
  <si>
    <t>01/01/19 a 31/05/19</t>
  </si>
  <si>
    <t>064/06.SP-10</t>
  </si>
  <si>
    <t>Modificació del contracte del servei cafeteria de Pavellons Centrals: retirada de 2 màquines expenedores del menjador dels estudiants situat a pavellons centrals de Montilivi</t>
  </si>
  <si>
    <t>56.10.19</t>
  </si>
  <si>
    <t>55322000-3 / 55330000-2 / 55410000-7</t>
  </si>
  <si>
    <t>DISTRIBUCIONES HOTELERAS CATALANAS SA</t>
  </si>
  <si>
    <t>05/04/17 a 31/07/17</t>
  </si>
  <si>
    <t>025-16.O-01</t>
  </si>
  <si>
    <t>Modificació contracte obres de reforma de l’ala nord-est, planta baixa, de l’edifici “Les Àligues”</t>
  </si>
  <si>
    <t>41.00.40</t>
  </si>
  <si>
    <t>45214400-4</t>
  </si>
  <si>
    <t>010/16.SV-01</t>
  </si>
  <si>
    <t>Pròrroga del servei d'assegurança de responsabilitat civil d'administradors i personal d'alta direcció de la Universitat de Girona</t>
  </si>
  <si>
    <t>65.12.50</t>
  </si>
  <si>
    <t>66516000-0 66516500-5</t>
  </si>
  <si>
    <t>AIG EUROPE LIMITED SUCURSAL EN ESPAÑA</t>
  </si>
  <si>
    <t>18/05/17 a 17/05/18</t>
  </si>
  <si>
    <t>011/16.SV-01</t>
  </si>
  <si>
    <t>Pròrroga del servei de gestió i administració d'allotjament per a la UdG</t>
  </si>
  <si>
    <t>55.20.19</t>
  </si>
  <si>
    <t>98341100-6</t>
  </si>
  <si>
    <t>RESIDENCIAS DE ESTUDIANTES, SA</t>
  </si>
  <si>
    <t>01/07/17 a 30/06/18</t>
  </si>
  <si>
    <t>009/12.SV-08</t>
  </si>
  <si>
    <t xml:space="preserve">Pròrroga del servei de fotocòpies, reprografia, escaneig  i impressió a traves d’equips d’autoservei per al PDI, PAS i estudiants als locals de diferents campus, més de venda de material d’oficina, utillatge informàtic, llibres i revistes </t>
  </si>
  <si>
    <t xml:space="preserve">82.19.11 </t>
  </si>
  <si>
    <t>79521000-5 / 79521000-2</t>
  </si>
  <si>
    <t>GIROCOPI SL</t>
  </si>
  <si>
    <t>064/06.SP-11</t>
  </si>
  <si>
    <t>Pròrroga servei cafeteria Pavellons centrals</t>
  </si>
  <si>
    <t>014/13.SV-02</t>
  </si>
  <si>
    <t>Pròrroga servei de màquines expenedores de menjars i begudes per a diferents edificis de la UdG</t>
  </si>
  <si>
    <t>28.29.43</t>
  </si>
  <si>
    <t>42933300-8</t>
  </si>
  <si>
    <t>AUTOMÀTICS COSTA, SL</t>
  </si>
  <si>
    <t>10/09/17 a 09/09/18</t>
  </si>
  <si>
    <t xml:space="preserve">006/15.SV-01 </t>
  </si>
  <si>
    <t>Pròrroga del servei supervisió remota infraestructura sistemes comunicacions i mant. equips comunicacions UdG</t>
  </si>
  <si>
    <t>61.90.10 -62.03.11 - 62.03.12</t>
  </si>
  <si>
    <t xml:space="preserve"> 50330000-7</t>
  </si>
  <si>
    <t>UNITRONICS COMUNICACIONES SA</t>
  </si>
  <si>
    <t>01/09/17 a 31/12/17</t>
  </si>
  <si>
    <t>010/15.SV-02</t>
  </si>
  <si>
    <t>Serveis de gestió i administració de lloguer de 18 places d'aparcament del c/ Castell de Peralada, 18</t>
  </si>
  <si>
    <t>68.32.13</t>
  </si>
  <si>
    <t>98351000-8</t>
  </si>
  <si>
    <t>DO2DE GIRONA SL</t>
  </si>
  <si>
    <t xml:space="preserve">01/09/17 a 31/08/19 </t>
  </si>
  <si>
    <t>01/01/18 a 31/08/18</t>
  </si>
  <si>
    <t>01/01/19 a 31/08/19</t>
  </si>
  <si>
    <t>018/15.S-03</t>
  </si>
  <si>
    <t>Subm. de 25 equips informàtics homologats (derivat de l'acord marc d'homologació d'equipament informàtic - Lot 1: ordinadors de sobretaula)</t>
  </si>
  <si>
    <t>derivat acord marc</t>
  </si>
  <si>
    <t>15 dies</t>
  </si>
  <si>
    <t>006/15.SV-02</t>
  </si>
  <si>
    <t>01/01/18 a 30/06/18</t>
  </si>
  <si>
    <t>009/12.SV-09</t>
  </si>
  <si>
    <t>01/01/18 a 31/07/18</t>
  </si>
  <si>
    <t>018/15.S-04</t>
  </si>
  <si>
    <t>Subrogació acord marc ordinadors de sobretaula i de sobretaula de format reduït (lots 1 i 2)</t>
  </si>
  <si>
    <t>fins 20/05/18 amb possibilitat de pròrroga de 2 anys</t>
  </si>
  <si>
    <t>018/15.S-05</t>
  </si>
  <si>
    <t>DADES DE CONTRACTACIÓ DE LA UNIVERSITAT DE GIRONA 2017</t>
  </si>
  <si>
    <t>DESISTIMENT</t>
  </si>
</sst>
</file>

<file path=xl/styles.xml><?xml version="1.0" encoding="utf-8"?>
<styleSheet xmlns="http://schemas.openxmlformats.org/spreadsheetml/2006/main">
  <numFmts count="6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\ [$€];[Red]\-#,##0\ [$€]"/>
    <numFmt numFmtId="165" formatCode="#,##0.00\ [$€-42D];[Red]\-#,##0.00\ [$€-42D]"/>
    <numFmt numFmtId="166" formatCode="dd/mm/yy"/>
    <numFmt numFmtId="167" formatCode="#,##0.00\ &quot;€&quot;"/>
  </numFmts>
  <fonts count="20">
    <font>
      <sz val="10"/>
      <name val="MS Sans Serif"/>
    </font>
    <font>
      <b/>
      <sz val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.5"/>
      <name val="Arial"/>
      <family val="2"/>
    </font>
    <font>
      <b/>
      <sz val="9.5"/>
      <color rgb="FF00B05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9.5"/>
      <name val="Arial"/>
      <family val="2"/>
    </font>
    <font>
      <sz val="9.5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9.5"/>
      <color theme="1"/>
      <name val="Arial"/>
      <family val="2"/>
    </font>
    <font>
      <sz val="20"/>
      <color theme="0"/>
      <name val="Calibri"/>
      <family val="2"/>
      <scheme val="minor"/>
    </font>
    <font>
      <sz val="11"/>
      <color theme="1"/>
      <name val="Gill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450">
    <xf numFmtId="0" fontId="0" fillId="0" borderId="0" xfId="0"/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5" fontId="1" fillId="0" borderId="1" xfId="2" applyNumberFormat="1" applyFont="1" applyBorder="1" applyAlignment="1">
      <alignment horizontal="center" vertical="center" wrapText="1"/>
    </xf>
    <xf numFmtId="165" fontId="1" fillId="0" borderId="1" xfId="2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65" fontId="5" fillId="0" borderId="3" xfId="2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166" fontId="5" fillId="0" borderId="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67" fontId="8" fillId="0" borderId="6" xfId="0" applyNumberFormat="1" applyFont="1" applyFill="1" applyBorder="1" applyAlignment="1">
      <alignment horizontal="right" vertical="center"/>
    </xf>
    <xf numFmtId="167" fontId="7" fillId="0" borderId="6" xfId="0" quotePrefix="1" applyNumberFormat="1" applyFont="1" applyBorder="1" applyAlignment="1">
      <alignment horizontal="right" vertical="center"/>
    </xf>
    <xf numFmtId="0" fontId="8" fillId="0" borderId="7" xfId="0" applyFont="1" applyFill="1" applyBorder="1" applyAlignment="1">
      <alignment horizontal="center" vertical="center" wrapText="1"/>
    </xf>
    <xf numFmtId="14" fontId="7" fillId="0" borderId="6" xfId="0" applyNumberFormat="1" applyFont="1" applyBorder="1" applyAlignment="1">
      <alignment vertical="center"/>
    </xf>
    <xf numFmtId="14" fontId="7" fillId="0" borderId="6" xfId="0" quotePrefix="1" applyNumberFormat="1" applyFont="1" applyBorder="1" applyAlignment="1">
      <alignment horizontal="center" vertical="center"/>
    </xf>
    <xf numFmtId="0" fontId="7" fillId="0" borderId="6" xfId="0" quotePrefix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 vertical="center"/>
    </xf>
    <xf numFmtId="8" fontId="7" fillId="0" borderId="6" xfId="0" applyNumberFormat="1" applyFont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8" fontId="7" fillId="0" borderId="0" xfId="0" applyNumberFormat="1" applyFont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14" fontId="7" fillId="0" borderId="6" xfId="0" applyNumberFormat="1" applyFont="1" applyFill="1" applyBorder="1" applyAlignment="1">
      <alignment horizontal="center" vertical="center"/>
    </xf>
    <xf numFmtId="167" fontId="7" fillId="0" borderId="6" xfId="0" applyNumberFormat="1" applyFont="1" applyFill="1" applyBorder="1" applyAlignment="1">
      <alignment vertical="center"/>
    </xf>
    <xf numFmtId="14" fontId="7" fillId="0" borderId="6" xfId="0" applyNumberFormat="1" applyFont="1" applyFill="1" applyBorder="1" applyAlignment="1">
      <alignment horizontal="right" vertical="center"/>
    </xf>
    <xf numFmtId="14" fontId="7" fillId="0" borderId="4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9" fillId="0" borderId="6" xfId="0" quotePrefix="1" applyNumberFormat="1" applyFont="1" applyBorder="1" applyAlignment="1">
      <alignment horizontal="right" vertical="center"/>
    </xf>
    <xf numFmtId="167" fontId="9" fillId="0" borderId="6" xfId="0" quotePrefix="1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165" fontId="7" fillId="0" borderId="13" xfId="2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/>
    <xf numFmtId="0" fontId="8" fillId="2" borderId="13" xfId="0" applyFont="1" applyFill="1" applyBorder="1" applyAlignment="1">
      <alignment horizontal="right" wrapText="1"/>
    </xf>
    <xf numFmtId="0" fontId="8" fillId="2" borderId="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right" wrapText="1"/>
    </xf>
    <xf numFmtId="0" fontId="8" fillId="2" borderId="16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4" fontId="7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/>
    </xf>
    <xf numFmtId="49" fontId="7" fillId="0" borderId="6" xfId="0" applyNumberFormat="1" applyFont="1" applyFill="1" applyBorder="1" applyAlignment="1">
      <alignment horizontal="center" vertical="center"/>
    </xf>
    <xf numFmtId="14" fontId="7" fillId="0" borderId="7" xfId="0" quotePrefix="1" applyNumberFormat="1" applyFont="1" applyFill="1" applyBorder="1" applyAlignment="1">
      <alignment horizontal="center" vertical="center"/>
    </xf>
    <xf numFmtId="14" fontId="7" fillId="0" borderId="6" xfId="0" quotePrefix="1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14" fontId="10" fillId="0" borderId="6" xfId="0" applyNumberFormat="1" applyFont="1" applyFill="1" applyBorder="1" applyAlignment="1">
      <alignment horizontal="center" vertical="center"/>
    </xf>
    <xf numFmtId="167" fontId="11" fillId="0" borderId="6" xfId="0" applyNumberFormat="1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center" vertical="center"/>
    </xf>
    <xf numFmtId="14" fontId="10" fillId="0" borderId="7" xfId="0" applyNumberFormat="1" applyFont="1" applyFill="1" applyBorder="1" applyAlignment="1">
      <alignment horizontal="center" vertical="center"/>
    </xf>
    <xf numFmtId="0" fontId="10" fillId="0" borderId="0" xfId="0" applyFont="1"/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center" vertical="center" wrapText="1"/>
    </xf>
    <xf numFmtId="166" fontId="7" fillId="0" borderId="13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167" fontId="8" fillId="2" borderId="13" xfId="0" applyNumberFormat="1" applyFont="1" applyFill="1" applyBorder="1" applyAlignment="1">
      <alignment horizontal="right"/>
    </xf>
    <xf numFmtId="14" fontId="8" fillId="2" borderId="13" xfId="0" applyNumberFormat="1" applyFont="1" applyFill="1" applyBorder="1" applyAlignment="1">
      <alignment horizontal="center"/>
    </xf>
    <xf numFmtId="0" fontId="8" fillId="2" borderId="0" xfId="0" applyFont="1" applyFill="1" applyBorder="1"/>
    <xf numFmtId="0" fontId="8" fillId="2" borderId="13" xfId="0" applyFont="1" applyFill="1" applyBorder="1"/>
    <xf numFmtId="0" fontId="8" fillId="2" borderId="11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167" fontId="8" fillId="2" borderId="11" xfId="0" applyNumberFormat="1" applyFont="1" applyFill="1" applyBorder="1" applyAlignment="1">
      <alignment horizontal="right"/>
    </xf>
    <xf numFmtId="0" fontId="8" fillId="2" borderId="16" xfId="0" applyFont="1" applyFill="1" applyBorder="1"/>
    <xf numFmtId="0" fontId="8" fillId="2" borderId="11" xfId="0" applyFont="1" applyFill="1" applyBorder="1"/>
    <xf numFmtId="0" fontId="8" fillId="2" borderId="11" xfId="0" applyFont="1" applyFill="1" applyBorder="1" applyAlignment="1">
      <alignment horizontal="center" wrapText="1"/>
    </xf>
    <xf numFmtId="8" fontId="12" fillId="0" borderId="6" xfId="0" applyNumberFormat="1" applyFont="1" applyBorder="1" applyAlignment="1">
      <alignment vertical="center"/>
    </xf>
    <xf numFmtId="0" fontId="11" fillId="0" borderId="17" xfId="0" applyFont="1" applyFill="1" applyBorder="1" applyAlignment="1">
      <alignment horizontal="justify" vertical="center"/>
    </xf>
    <xf numFmtId="165" fontId="7" fillId="0" borderId="6" xfId="2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14" fontId="7" fillId="0" borderId="6" xfId="0" applyNumberFormat="1" applyFont="1" applyFill="1" applyBorder="1" applyAlignment="1">
      <alignment horizontal="center" vertical="center" wrapText="1"/>
    </xf>
    <xf numFmtId="166" fontId="7" fillId="0" borderId="6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4" fontId="8" fillId="0" borderId="6" xfId="0" applyNumberFormat="1" applyFont="1" applyFill="1" applyBorder="1" applyAlignment="1">
      <alignment horizontal="center" vertical="center" wrapText="1"/>
    </xf>
    <xf numFmtId="44" fontId="7" fillId="0" borderId="6" xfId="1" applyFont="1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14" fontId="8" fillId="0" borderId="7" xfId="0" applyNumberFormat="1" applyFont="1" applyFill="1" applyBorder="1" applyAlignment="1">
      <alignment horizontal="center" vertical="center" wrapText="1"/>
    </xf>
    <xf numFmtId="167" fontId="7" fillId="0" borderId="6" xfId="0" applyNumberFormat="1" applyFont="1" applyBorder="1" applyAlignment="1">
      <alignment vertical="center"/>
    </xf>
    <xf numFmtId="14" fontId="7" fillId="0" borderId="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4" xfId="0" applyFont="1" applyFill="1" applyBorder="1" applyAlignment="1">
      <alignment horizontal="center" vertical="center" wrapText="1"/>
    </xf>
    <xf numFmtId="167" fontId="7" fillId="0" borderId="4" xfId="1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14" fontId="7" fillId="0" borderId="4" xfId="0" quotePrefix="1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0" fontId="13" fillId="2" borderId="13" xfId="0" applyFont="1" applyFill="1" applyBorder="1" applyAlignment="1">
      <alignment horizontal="center" wrapText="1"/>
    </xf>
    <xf numFmtId="167" fontId="14" fillId="2" borderId="13" xfId="0" applyNumberFormat="1" applyFont="1" applyFill="1" applyBorder="1" applyAlignment="1">
      <alignment horizontal="right"/>
    </xf>
    <xf numFmtId="0" fontId="13" fillId="2" borderId="0" xfId="0" applyFont="1" applyFill="1" applyBorder="1"/>
    <xf numFmtId="0" fontId="13" fillId="2" borderId="13" xfId="0" applyFont="1" applyFill="1" applyBorder="1" applyAlignment="1">
      <alignment horizontal="center" vertical="center"/>
    </xf>
    <xf numFmtId="0" fontId="12" fillId="0" borderId="0" xfId="0" applyFont="1"/>
    <xf numFmtId="0" fontId="13" fillId="2" borderId="11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167" fontId="14" fillId="2" borderId="11" xfId="0" applyNumberFormat="1" applyFont="1" applyFill="1" applyBorder="1" applyAlignment="1">
      <alignment horizontal="right"/>
    </xf>
    <xf numFmtId="14" fontId="12" fillId="2" borderId="11" xfId="0" applyNumberFormat="1" applyFont="1" applyFill="1" applyBorder="1" applyAlignment="1">
      <alignment horizontal="center"/>
    </xf>
    <xf numFmtId="0" fontId="13" fillId="2" borderId="16" xfId="0" applyFont="1" applyFill="1" applyBorder="1"/>
    <xf numFmtId="0" fontId="13" fillId="2" borderId="11" xfId="0" applyFont="1" applyFill="1" applyBorder="1" applyAlignment="1">
      <alignment horizontal="center" vertical="center"/>
    </xf>
    <xf numFmtId="44" fontId="7" fillId="0" borderId="6" xfId="1" applyFont="1" applyFill="1" applyBorder="1" applyAlignment="1">
      <alignment vertical="center"/>
    </xf>
    <xf numFmtId="167" fontId="7" fillId="0" borderId="6" xfId="1" applyNumberFormat="1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44" fontId="7" fillId="0" borderId="4" xfId="1" applyFont="1" applyBorder="1" applyAlignment="1">
      <alignment vertical="center"/>
    </xf>
    <xf numFmtId="167" fontId="7" fillId="0" borderId="13" xfId="1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horizontal="right" vertical="center" wrapText="1"/>
    </xf>
    <xf numFmtId="167" fontId="14" fillId="2" borderId="13" xfId="0" applyNumberFormat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2" borderId="11" xfId="0" applyFont="1" applyFill="1" applyBorder="1" applyAlignment="1">
      <alignment horizontal="center" vertical="center"/>
    </xf>
    <xf numFmtId="46" fontId="13" fillId="2" borderId="16" xfId="0" applyNumberFormat="1" applyFont="1" applyFill="1" applyBorder="1" applyAlignment="1">
      <alignment horizontal="right" vertical="center" wrapText="1"/>
    </xf>
    <xf numFmtId="167" fontId="14" fillId="2" borderId="11" xfId="0" applyNumberFormat="1" applyFont="1" applyFill="1" applyBorder="1" applyAlignment="1">
      <alignment horizontal="right" vertical="center"/>
    </xf>
    <xf numFmtId="0" fontId="13" fillId="2" borderId="16" xfId="0" applyFont="1" applyFill="1" applyBorder="1" applyAlignment="1">
      <alignment vertical="center"/>
    </xf>
    <xf numFmtId="8" fontId="7" fillId="0" borderId="4" xfId="0" applyNumberFormat="1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3" borderId="6" xfId="0" applyFont="1" applyFill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/>
    </xf>
    <xf numFmtId="167" fontId="16" fillId="0" borderId="6" xfId="0" quotePrefix="1" applyNumberFormat="1" applyFont="1" applyFill="1" applyBorder="1" applyAlignment="1">
      <alignment horizontal="center" vertical="center"/>
    </xf>
    <xf numFmtId="14" fontId="16" fillId="0" borderId="6" xfId="0" applyNumberFormat="1" applyFont="1" applyFill="1" applyBorder="1" applyAlignment="1">
      <alignment horizontal="center" vertical="center"/>
    </xf>
    <xf numFmtId="0" fontId="16" fillId="0" borderId="6" xfId="0" quotePrefix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14" fontId="10" fillId="0" borderId="6" xfId="0" quotePrefix="1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44" fontId="7" fillId="0" borderId="21" xfId="1" applyFont="1" applyBorder="1" applyAlignment="1">
      <alignment horizontal="center" vertical="center"/>
    </xf>
    <xf numFmtId="8" fontId="7" fillId="0" borderId="21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left" vertical="center"/>
    </xf>
    <xf numFmtId="0" fontId="8" fillId="0" borderId="21" xfId="0" applyFont="1" applyFill="1" applyBorder="1" applyAlignment="1">
      <alignment horizontal="center" vertical="center"/>
    </xf>
    <xf numFmtId="14" fontId="7" fillId="0" borderId="2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4" fontId="7" fillId="0" borderId="13" xfId="1" quotePrefix="1" applyFont="1" applyBorder="1" applyAlignment="1">
      <alignment horizontal="center" vertical="center"/>
    </xf>
    <xf numFmtId="8" fontId="7" fillId="0" borderId="22" xfId="0" quotePrefix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3" xfId="0" quotePrefix="1" applyFont="1" applyFill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0" fontId="7" fillId="0" borderId="13" xfId="0" quotePrefix="1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left" vertical="center" wrapText="1"/>
    </xf>
    <xf numFmtId="8" fontId="7" fillId="0" borderId="6" xfId="0" applyNumberFormat="1" applyFont="1" applyBorder="1" applyAlignment="1">
      <alignment horizontal="right" vertical="center"/>
    </xf>
    <xf numFmtId="0" fontId="12" fillId="0" borderId="6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 wrapText="1"/>
    </xf>
    <xf numFmtId="14" fontId="10" fillId="0" borderId="4" xfId="0" applyNumberFormat="1" applyFont="1" applyFill="1" applyBorder="1" applyAlignment="1">
      <alignment horizontal="center" vertical="center"/>
    </xf>
    <xf numFmtId="167" fontId="8" fillId="0" borderId="4" xfId="0" applyNumberFormat="1" applyFont="1" applyFill="1" applyBorder="1" applyAlignment="1">
      <alignment horizontal="right" vertical="center"/>
    </xf>
    <xf numFmtId="167" fontId="7" fillId="0" borderId="5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0" fontId="10" fillId="0" borderId="0" xfId="0" applyFont="1" applyBorder="1"/>
    <xf numFmtId="0" fontId="7" fillId="0" borderId="13" xfId="0" applyFont="1" applyFill="1" applyBorder="1" applyAlignment="1">
      <alignment horizontal="right" vertical="center" wrapText="1"/>
    </xf>
    <xf numFmtId="4" fontId="7" fillId="0" borderId="13" xfId="0" applyNumberFormat="1" applyFont="1" applyBorder="1"/>
    <xf numFmtId="4" fontId="7" fillId="0" borderId="0" xfId="0" applyNumberFormat="1" applyFont="1"/>
    <xf numFmtId="0" fontId="7" fillId="0" borderId="11" xfId="0" applyFont="1" applyFill="1" applyBorder="1" applyAlignment="1">
      <alignment horizontal="right" vertical="center" wrapText="1"/>
    </xf>
    <xf numFmtId="4" fontId="7" fillId="0" borderId="11" xfId="0" applyNumberFormat="1" applyFont="1" applyBorder="1"/>
    <xf numFmtId="0" fontId="15" fillId="0" borderId="6" xfId="0" applyFont="1" applyBorder="1" applyAlignment="1">
      <alignment horizontal="center" vertical="center"/>
    </xf>
    <xf numFmtId="8" fontId="9" fillId="0" borderId="6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horizontal="justify" vertical="center" wrapText="1"/>
    </xf>
    <xf numFmtId="165" fontId="7" fillId="0" borderId="6" xfId="2" applyNumberFormat="1" applyFont="1" applyFill="1" applyBorder="1" applyAlignment="1">
      <alignment horizontal="right" vertical="center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justify" vertical="center" wrapText="1"/>
    </xf>
    <xf numFmtId="165" fontId="7" fillId="0" borderId="4" xfId="2" applyNumberFormat="1" applyFont="1" applyFill="1" applyBorder="1" applyAlignment="1">
      <alignment horizontal="right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justify" vertical="center" wrapText="1"/>
    </xf>
    <xf numFmtId="165" fontId="7" fillId="0" borderId="11" xfId="2" applyNumberFormat="1" applyFont="1" applyFill="1" applyBorder="1" applyAlignment="1">
      <alignment horizontal="right" vertical="center"/>
    </xf>
    <xf numFmtId="8" fontId="7" fillId="0" borderId="11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center" vertical="center"/>
    </xf>
    <xf numFmtId="14" fontId="7" fillId="0" borderId="16" xfId="0" quotePrefix="1" applyNumberFormat="1" applyFont="1" applyFill="1" applyBorder="1" applyAlignment="1">
      <alignment horizontal="center" vertical="center"/>
    </xf>
    <xf numFmtId="14" fontId="7" fillId="0" borderId="11" xfId="0" quotePrefix="1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justify"/>
    </xf>
    <xf numFmtId="167" fontId="7" fillId="0" borderId="13" xfId="0" applyNumberFormat="1" applyFont="1" applyFill="1" applyBorder="1" applyAlignment="1">
      <alignment vertical="center"/>
    </xf>
    <xf numFmtId="8" fontId="7" fillId="0" borderId="13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center" vertical="center"/>
    </xf>
    <xf numFmtId="14" fontId="7" fillId="0" borderId="0" xfId="0" quotePrefix="1" applyNumberFormat="1" applyFont="1" applyFill="1" applyBorder="1" applyAlignment="1">
      <alignment horizontal="center" vertical="center"/>
    </xf>
    <xf numFmtId="14" fontId="7" fillId="0" borderId="13" xfId="0" quotePrefix="1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167" fontId="7" fillId="2" borderId="13" xfId="0" applyNumberFormat="1" applyFont="1" applyFill="1" applyBorder="1" applyAlignment="1">
      <alignment vertical="center"/>
    </xf>
    <xf numFmtId="8" fontId="7" fillId="2" borderId="13" xfId="0" applyNumberFormat="1" applyFont="1" applyFill="1" applyBorder="1" applyAlignment="1">
      <alignment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167" fontId="7" fillId="2" borderId="11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167" fontId="8" fillId="0" borderId="7" xfId="0" applyNumberFormat="1" applyFont="1" applyFill="1" applyBorder="1" applyAlignment="1">
      <alignment horizontal="right" vertical="center"/>
    </xf>
    <xf numFmtId="167" fontId="7" fillId="0" borderId="6" xfId="0" applyNumberFormat="1" applyFont="1" applyFill="1" applyBorder="1" applyAlignment="1">
      <alignment horizontal="right" vertical="center"/>
    </xf>
    <xf numFmtId="49" fontId="7" fillId="0" borderId="6" xfId="0" applyNumberFormat="1" applyFont="1" applyFill="1" applyBorder="1" applyAlignment="1">
      <alignment horizontal="left" vertical="justify"/>
    </xf>
    <xf numFmtId="0" fontId="7" fillId="0" borderId="7" xfId="0" applyFont="1" applyBorder="1" applyAlignment="1">
      <alignment horizontal="justify" vertical="center"/>
    </xf>
    <xf numFmtId="8" fontId="7" fillId="0" borderId="6" xfId="0" applyNumberFormat="1" applyFont="1" applyFill="1" applyBorder="1" applyAlignment="1">
      <alignment vertical="center"/>
    </xf>
    <xf numFmtId="49" fontId="7" fillId="0" borderId="6" xfId="0" applyNumberFormat="1" applyFont="1" applyFill="1" applyBorder="1" applyAlignment="1">
      <alignment vertical="justify"/>
    </xf>
    <xf numFmtId="0" fontId="7" fillId="0" borderId="6" xfId="0" applyFont="1" applyBorder="1" applyAlignment="1">
      <alignment horizontal="left" vertical="center" wrapText="1"/>
    </xf>
    <xf numFmtId="8" fontId="7" fillId="0" borderId="6" xfId="0" quotePrefix="1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167" fontId="8" fillId="0" borderId="13" xfId="0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left" vertical="justify"/>
    </xf>
    <xf numFmtId="49" fontId="7" fillId="0" borderId="13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8" fontId="7" fillId="2" borderId="11" xfId="0" applyNumberFormat="1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horizontal="left" vertical="center" wrapText="1"/>
    </xf>
    <xf numFmtId="166" fontId="7" fillId="0" borderId="7" xfId="0" applyNumberFormat="1" applyFont="1" applyFill="1" applyBorder="1" applyAlignment="1">
      <alignment horizontal="center" vertical="center"/>
    </xf>
    <xf numFmtId="166" fontId="7" fillId="0" borderId="8" xfId="0" applyNumberFormat="1" applyFont="1" applyFill="1" applyBorder="1" applyAlignment="1">
      <alignment horizontal="center" vertical="center"/>
    </xf>
    <xf numFmtId="0" fontId="7" fillId="0" borderId="0" xfId="0" applyFont="1" applyFill="1"/>
    <xf numFmtId="167" fontId="7" fillId="0" borderId="4" xfId="0" applyNumberFormat="1" applyFont="1" applyFill="1" applyBorder="1" applyAlignment="1">
      <alignment vertical="center"/>
    </xf>
    <xf numFmtId="8" fontId="7" fillId="0" borderId="4" xfId="0" applyNumberFormat="1" applyFont="1" applyFill="1" applyBorder="1" applyAlignment="1">
      <alignment vertical="center"/>
    </xf>
    <xf numFmtId="14" fontId="7" fillId="0" borderId="18" xfId="0" quotePrefix="1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wrapText="1"/>
    </xf>
    <xf numFmtId="0" fontId="10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 vertical="center" wrapText="1"/>
    </xf>
    <xf numFmtId="44" fontId="7" fillId="0" borderId="0" xfId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0" fillId="0" borderId="23" xfId="0" applyFont="1" applyFill="1" applyBorder="1" applyAlignment="1">
      <alignment horizontal="justify" vertical="center" wrapText="1"/>
    </xf>
    <xf numFmtId="0" fontId="10" fillId="0" borderId="23" xfId="0" applyFont="1" applyBorder="1" applyAlignment="1">
      <alignment horizontal="center" vertical="center" wrapText="1"/>
    </xf>
    <xf numFmtId="14" fontId="10" fillId="0" borderId="23" xfId="0" applyNumberFormat="1" applyFont="1" applyFill="1" applyBorder="1" applyAlignment="1">
      <alignment horizontal="center" vertical="center"/>
    </xf>
    <xf numFmtId="165" fontId="10" fillId="0" borderId="23" xfId="2" applyNumberFormat="1" applyFont="1" applyFill="1" applyBorder="1" applyAlignment="1">
      <alignment vertical="center"/>
    </xf>
    <xf numFmtId="0" fontId="10" fillId="0" borderId="23" xfId="0" applyFont="1" applyFill="1" applyBorder="1" applyAlignment="1">
      <alignment horizontal="center" vertical="center"/>
    </xf>
    <xf numFmtId="14" fontId="10" fillId="0" borderId="2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49" fontId="4" fillId="0" borderId="24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165" fontId="4" fillId="0" borderId="24" xfId="2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166" fontId="4" fillId="0" borderId="24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67" fontId="4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/>
    </xf>
    <xf numFmtId="0" fontId="5" fillId="0" borderId="11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165" fontId="4" fillId="0" borderId="6" xfId="2" quotePrefix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7" fontId="4" fillId="0" borderId="4" xfId="0" applyNumberFormat="1" applyFont="1" applyBorder="1" applyAlignment="1">
      <alignment horizontal="right" vertical="center"/>
    </xf>
    <xf numFmtId="167" fontId="4" fillId="0" borderId="18" xfId="0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justify" vertical="center" wrapText="1"/>
    </xf>
    <xf numFmtId="14" fontId="4" fillId="0" borderId="18" xfId="0" quotePrefix="1" applyNumberFormat="1" applyFont="1" applyFill="1" applyBorder="1" applyAlignment="1">
      <alignment horizontal="center" vertical="center"/>
    </xf>
    <xf numFmtId="14" fontId="4" fillId="0" borderId="4" xfId="0" quotePrefix="1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67" fontId="4" fillId="2" borderId="13" xfId="0" applyNumberFormat="1" applyFont="1" applyFill="1" applyBorder="1" applyAlignment="1">
      <alignment horizontal="right" vertical="center"/>
    </xf>
    <xf numFmtId="167" fontId="4" fillId="2" borderId="0" xfId="0" applyNumberFormat="1" applyFont="1" applyFill="1" applyBorder="1" applyAlignment="1">
      <alignment horizontal="right" vertical="center"/>
    </xf>
    <xf numFmtId="0" fontId="17" fillId="2" borderId="1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167" fontId="4" fillId="2" borderId="11" xfId="0" applyNumberFormat="1" applyFont="1" applyFill="1" applyBorder="1" applyAlignment="1">
      <alignment horizontal="right" vertical="center"/>
    </xf>
    <xf numFmtId="167" fontId="4" fillId="2" borderId="16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Border="1"/>
    <xf numFmtId="0" fontId="4" fillId="0" borderId="0" xfId="0" applyFont="1"/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4" fillId="0" borderId="15" xfId="0" applyFont="1" applyBorder="1"/>
    <xf numFmtId="14" fontId="4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2" borderId="13" xfId="0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0" fontId="4" fillId="2" borderId="13" xfId="0" applyFont="1" applyFill="1" applyBorder="1" applyAlignment="1">
      <alignment horizontal="center"/>
    </xf>
    <xf numFmtId="4" fontId="4" fillId="2" borderId="15" xfId="0" applyNumberFormat="1" applyFont="1" applyFill="1" applyBorder="1"/>
    <xf numFmtId="0" fontId="4" fillId="2" borderId="14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right"/>
    </xf>
    <xf numFmtId="0" fontId="4" fillId="2" borderId="16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4" fontId="4" fillId="2" borderId="10" xfId="0" applyNumberFormat="1" applyFont="1" applyFill="1" applyBorder="1"/>
    <xf numFmtId="0" fontId="16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14" fontId="4" fillId="0" borderId="6" xfId="0" applyNumberFormat="1" applyFont="1" applyFill="1" applyBorder="1" applyAlignment="1">
      <alignment horizontal="center" vertical="center" wrapText="1"/>
    </xf>
    <xf numFmtId="0" fontId="16" fillId="0" borderId="7" xfId="0" quotePrefix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67" fontId="16" fillId="0" borderId="6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4" fontId="4" fillId="0" borderId="4" xfId="1" applyFont="1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16" fillId="0" borderId="4" xfId="0" applyFont="1" applyFill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4" fontId="4" fillId="0" borderId="6" xfId="1" applyFont="1" applyBorder="1" applyAlignment="1">
      <alignment vertical="center"/>
    </xf>
    <xf numFmtId="0" fontId="4" fillId="0" borderId="6" xfId="0" applyFont="1" applyBorder="1" applyAlignment="1">
      <alignment horizontal="justify" vertical="center"/>
    </xf>
    <xf numFmtId="0" fontId="4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vertical="center" wrapText="1"/>
    </xf>
    <xf numFmtId="0" fontId="16" fillId="0" borderId="6" xfId="0" applyFont="1" applyBorder="1" applyAlignment="1">
      <alignment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167" fontId="16" fillId="0" borderId="6" xfId="0" applyNumberFormat="1" applyFont="1" applyBorder="1" applyAlignment="1">
      <alignment horizontal="center" vertical="center"/>
    </xf>
    <xf numFmtId="167" fontId="16" fillId="0" borderId="7" xfId="0" applyNumberFormat="1" applyFont="1" applyBorder="1" applyAlignment="1">
      <alignment horizontal="center" vertical="center"/>
    </xf>
    <xf numFmtId="14" fontId="16" fillId="0" borderId="7" xfId="0" applyNumberFormat="1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167" fontId="16" fillId="0" borderId="7" xfId="0" quotePrefix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165" fontId="4" fillId="0" borderId="6" xfId="2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166" fontId="4" fillId="0" borderId="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/>
    </xf>
    <xf numFmtId="8" fontId="5" fillId="0" borderId="6" xfId="0" applyNumberFormat="1" applyFont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/>
    </xf>
    <xf numFmtId="167" fontId="17" fillId="0" borderId="4" xfId="0" applyNumberFormat="1" applyFont="1" applyFill="1" applyBorder="1" applyAlignment="1">
      <alignment horizontal="right" vertical="center"/>
    </xf>
    <xf numFmtId="167" fontId="5" fillId="0" borderId="15" xfId="0" applyNumberFormat="1" applyFont="1" applyFill="1" applyBorder="1" applyAlignment="1">
      <alignment vertical="center"/>
    </xf>
    <xf numFmtId="0" fontId="17" fillId="0" borderId="13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4" fontId="5" fillId="2" borderId="13" xfId="0" applyNumberFormat="1" applyFont="1" applyFill="1" applyBorder="1" applyAlignment="1">
      <alignment horizontal="right"/>
    </xf>
    <xf numFmtId="0" fontId="17" fillId="2" borderId="13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167" fontId="5" fillId="2" borderId="13" xfId="0" applyNumberFormat="1" applyFont="1" applyFill="1" applyBorder="1"/>
    <xf numFmtId="167" fontId="5" fillId="2" borderId="0" xfId="0" applyNumberFormat="1" applyFont="1" applyFill="1"/>
    <xf numFmtId="0" fontId="17" fillId="2" borderId="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right"/>
    </xf>
    <xf numFmtId="0" fontId="5" fillId="2" borderId="1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center" vertical="center"/>
    </xf>
    <xf numFmtId="167" fontId="5" fillId="2" borderId="11" xfId="0" applyNumberFormat="1" applyFont="1" applyFill="1" applyBorder="1"/>
    <xf numFmtId="167" fontId="5" fillId="2" borderId="16" xfId="0" applyNumberFormat="1" applyFont="1" applyFill="1" applyBorder="1"/>
    <xf numFmtId="0" fontId="17" fillId="2" borderId="1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8" fontId="4" fillId="0" borderId="6" xfId="0" applyNumberFormat="1" applyFont="1" applyBorder="1" applyAlignment="1">
      <alignment vertical="center"/>
    </xf>
    <xf numFmtId="8" fontId="4" fillId="0" borderId="8" xfId="0" applyNumberFormat="1" applyFont="1" applyBorder="1" applyAlignment="1">
      <alignment vertical="center"/>
    </xf>
    <xf numFmtId="14" fontId="3" fillId="0" borderId="11" xfId="0" applyNumberFormat="1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7" fillId="0" borderId="6" xfId="0" applyFont="1" applyBorder="1" applyAlignment="1">
      <alignment vertical="center" wrapText="1"/>
    </xf>
    <xf numFmtId="0" fontId="17" fillId="0" borderId="6" xfId="0" applyFont="1" applyBorder="1" applyAlignment="1">
      <alignment vertical="center"/>
    </xf>
    <xf numFmtId="0" fontId="17" fillId="0" borderId="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167" fontId="17" fillId="0" borderId="6" xfId="0" applyNumberFormat="1" applyFont="1" applyBorder="1" applyAlignment="1">
      <alignment horizontal="center" vertical="center"/>
    </xf>
    <xf numFmtId="167" fontId="17" fillId="0" borderId="7" xfId="0" applyNumberFormat="1" applyFont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14" fontId="17" fillId="0" borderId="7" xfId="0" applyNumberFormat="1" applyFont="1" applyFill="1" applyBorder="1" applyAlignment="1">
      <alignment horizontal="center" vertical="center"/>
    </xf>
    <xf numFmtId="14" fontId="17" fillId="0" borderId="6" xfId="0" applyNumberFormat="1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167" fontId="7" fillId="0" borderId="4" xfId="2" applyNumberFormat="1" applyFont="1" applyFill="1" applyBorder="1" applyAlignment="1">
      <alignment vertical="center"/>
    </xf>
    <xf numFmtId="4" fontId="7" fillId="2" borderId="13" xfId="0" applyNumberFormat="1" applyFont="1" applyFill="1" applyBorder="1"/>
    <xf numFmtId="4" fontId="7" fillId="2" borderId="11" xfId="0" applyNumberFormat="1" applyFont="1" applyFill="1" applyBorder="1"/>
    <xf numFmtId="167" fontId="7" fillId="0" borderId="4" xfId="2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vertical="center" wrapText="1"/>
    </xf>
    <xf numFmtId="167" fontId="13" fillId="2" borderId="13" xfId="0" applyNumberFormat="1" applyFont="1" applyFill="1" applyBorder="1" applyAlignment="1">
      <alignment horizontal="right"/>
    </xf>
    <xf numFmtId="167" fontId="13" fillId="2" borderId="11" xfId="0" applyNumberFormat="1" applyFont="1" applyFill="1" applyBorder="1" applyAlignment="1">
      <alignment horizontal="right"/>
    </xf>
    <xf numFmtId="167" fontId="13" fillId="2" borderId="13" xfId="0" applyNumberFormat="1" applyFont="1" applyFill="1" applyBorder="1" applyAlignment="1">
      <alignment horizontal="right" vertical="center"/>
    </xf>
    <xf numFmtId="167" fontId="13" fillId="2" borderId="11" xfId="0" applyNumberFormat="1" applyFont="1" applyFill="1" applyBorder="1" applyAlignment="1">
      <alignment horizontal="right" vertical="center"/>
    </xf>
    <xf numFmtId="8" fontId="15" fillId="0" borderId="11" xfId="0" applyNumberFormat="1" applyFont="1" applyBorder="1" applyAlignment="1">
      <alignment vertical="center"/>
    </xf>
    <xf numFmtId="8" fontId="7" fillId="0" borderId="11" xfId="0" applyNumberFormat="1" applyFont="1" applyBorder="1" applyAlignment="1">
      <alignment vertical="center"/>
    </xf>
    <xf numFmtId="8" fontId="7" fillId="0" borderId="4" xfId="0" applyNumberFormat="1" applyFont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right"/>
    </xf>
    <xf numFmtId="0" fontId="4" fillId="2" borderId="13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14" fontId="5" fillId="0" borderId="6" xfId="0" applyNumberFormat="1" applyFont="1" applyFill="1" applyBorder="1" applyAlignment="1">
      <alignment horizontal="center" vertical="center"/>
    </xf>
    <xf numFmtId="14" fontId="16" fillId="0" borderId="6" xfId="0" quotePrefix="1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14" fontId="5" fillId="0" borderId="4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8" fontId="7" fillId="0" borderId="22" xfId="0" applyNumberFormat="1" applyFont="1" applyBorder="1" applyAlignment="1">
      <alignment horizontal="right" vertical="center"/>
    </xf>
    <xf numFmtId="0" fontId="7" fillId="2" borderId="13" xfId="0" applyFont="1" applyFill="1" applyBorder="1" applyAlignment="1">
      <alignment horizontal="right"/>
    </xf>
    <xf numFmtId="167" fontId="8" fillId="0" borderId="11" xfId="0" applyNumberFormat="1" applyFont="1" applyFill="1" applyBorder="1" applyAlignment="1">
      <alignment horizontal="right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right" wrapText="1"/>
    </xf>
    <xf numFmtId="46" fontId="13" fillId="2" borderId="11" xfId="0" applyNumberFormat="1" applyFont="1" applyFill="1" applyBorder="1" applyAlignment="1">
      <alignment horizontal="right" wrapText="1"/>
    </xf>
    <xf numFmtId="0" fontId="7" fillId="2" borderId="13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right" vertical="center"/>
    </xf>
    <xf numFmtId="0" fontId="18" fillId="5" borderId="23" xfId="0" applyFont="1" applyFill="1" applyBorder="1" applyAlignment="1">
      <alignment horizontal="center" vertical="center"/>
    </xf>
  </cellXfs>
  <cellStyles count="4">
    <cellStyle name="Euro" xfId="2"/>
    <cellStyle name="Moneda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130"/>
  <sheetViews>
    <sheetView tabSelected="1" zoomScale="90" zoomScaleNormal="90" workbookViewId="0">
      <pane ySplit="2" topLeftCell="A126" activePane="bottomLeft" state="frozen"/>
      <selection pane="bottomLeft" activeCell="E109" sqref="E109"/>
    </sheetView>
  </sheetViews>
  <sheetFormatPr baseColWidth="10" defaultColWidth="8.85546875" defaultRowHeight="12.75"/>
  <cols>
    <col min="1" max="1" width="14" style="266" customWidth="1"/>
    <col min="2" max="2" width="38.5703125" style="266" customWidth="1"/>
    <col min="3" max="3" width="13.140625" style="266" customWidth="1"/>
    <col min="4" max="4" width="12.140625" style="266" customWidth="1"/>
    <col min="5" max="5" width="14.28515625" style="266" customWidth="1"/>
    <col min="6" max="6" width="14.7109375" style="266" customWidth="1"/>
    <col min="7" max="7" width="25.140625" style="266" customWidth="1"/>
    <col min="8" max="8" width="15.5703125" style="266" customWidth="1"/>
    <col min="9" max="9" width="13.85546875" style="266" bestFit="1" customWidth="1"/>
    <col min="10" max="10" width="12.7109375" style="266" bestFit="1" customWidth="1"/>
    <col min="11" max="11" width="20" style="266" bestFit="1" customWidth="1"/>
    <col min="12" max="16384" width="8.85546875" style="266"/>
  </cols>
  <sheetData>
    <row r="1" spans="1:174" s="416" customFormat="1" ht="72" customHeight="1" thickBot="1">
      <c r="A1" s="449" t="s">
        <v>390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</row>
    <row r="2" spans="1:174" s="9" customFormat="1" ht="22.5">
      <c r="A2" s="1" t="s">
        <v>0</v>
      </c>
      <c r="B2" s="2" t="s">
        <v>1</v>
      </c>
      <c r="C2" s="3" t="s">
        <v>2</v>
      </c>
      <c r="D2" s="3" t="s">
        <v>3</v>
      </c>
      <c r="E2" s="4" t="s">
        <v>4</v>
      </c>
      <c r="F2" s="5" t="s">
        <v>5</v>
      </c>
      <c r="G2" s="6" t="s">
        <v>6</v>
      </c>
      <c r="H2" s="3" t="s">
        <v>7</v>
      </c>
      <c r="I2" s="7" t="s">
        <v>8</v>
      </c>
      <c r="J2" s="7" t="s">
        <v>9</v>
      </c>
      <c r="K2" s="7" t="s">
        <v>10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</row>
    <row r="3" spans="1:174" s="16" customFormat="1" ht="13.5" thickBot="1">
      <c r="A3" s="10"/>
      <c r="B3" s="11"/>
      <c r="C3" s="12"/>
      <c r="D3" s="12"/>
      <c r="E3" s="13"/>
      <c r="F3" s="13"/>
      <c r="G3" s="14"/>
      <c r="H3" s="12"/>
      <c r="I3" s="15"/>
      <c r="J3" s="15"/>
      <c r="K3" s="15"/>
    </row>
    <row r="4" spans="1:174" s="29" customFormat="1" ht="63.75">
      <c r="A4" s="17" t="s">
        <v>11</v>
      </c>
      <c r="B4" s="18" t="s">
        <v>12</v>
      </c>
      <c r="C4" s="19" t="s">
        <v>13</v>
      </c>
      <c r="D4" s="20" t="s">
        <v>14</v>
      </c>
      <c r="E4" s="21">
        <v>1143.45</v>
      </c>
      <c r="F4" s="22">
        <v>835.75</v>
      </c>
      <c r="G4" s="246" t="s">
        <v>15</v>
      </c>
      <c r="H4" s="20" t="s">
        <v>16</v>
      </c>
      <c r="I4" s="24">
        <v>42790</v>
      </c>
      <c r="J4" s="25">
        <v>42794</v>
      </c>
      <c r="K4" s="20" t="s">
        <v>18</v>
      </c>
    </row>
    <row r="5" spans="1:174" s="29" customFormat="1" ht="25.5">
      <c r="A5" s="30" t="s">
        <v>19</v>
      </c>
      <c r="B5" s="18" t="s">
        <v>20</v>
      </c>
      <c r="C5" s="19" t="s">
        <v>13</v>
      </c>
      <c r="D5" s="20" t="s">
        <v>14</v>
      </c>
      <c r="E5" s="21">
        <v>3327.5</v>
      </c>
      <c r="F5" s="32">
        <v>3179.88</v>
      </c>
      <c r="G5" s="29" t="s">
        <v>21</v>
      </c>
      <c r="H5" s="20" t="s">
        <v>16</v>
      </c>
      <c r="I5" s="24">
        <v>42780</v>
      </c>
      <c r="J5" s="25">
        <v>42796</v>
      </c>
      <c r="K5" s="20" t="s">
        <v>22</v>
      </c>
    </row>
    <row r="6" spans="1:174" s="29" customFormat="1" ht="63.75">
      <c r="A6" s="33" t="s">
        <v>23</v>
      </c>
      <c r="B6" s="18" t="s">
        <v>24</v>
      </c>
      <c r="C6" s="19" t="s">
        <v>13</v>
      </c>
      <c r="D6" s="20" t="s">
        <v>14</v>
      </c>
      <c r="E6" s="21">
        <v>320.64999999999998</v>
      </c>
      <c r="F6" s="35">
        <v>233.05</v>
      </c>
      <c r="G6" s="246" t="s">
        <v>15</v>
      </c>
      <c r="H6" s="20" t="s">
        <v>16</v>
      </c>
      <c r="I6" s="24">
        <v>42793</v>
      </c>
      <c r="J6" s="25">
        <v>42796</v>
      </c>
      <c r="K6" s="20" t="s">
        <v>25</v>
      </c>
    </row>
    <row r="7" spans="1:174" s="42" customFormat="1" ht="63.75">
      <c r="A7" s="36" t="s">
        <v>26</v>
      </c>
      <c r="B7" s="18" t="s">
        <v>27</v>
      </c>
      <c r="C7" s="19" t="s">
        <v>13</v>
      </c>
      <c r="D7" s="20" t="s">
        <v>14</v>
      </c>
      <c r="E7" s="38">
        <v>1694</v>
      </c>
      <c r="F7" s="38">
        <v>1240.8900000000001</v>
      </c>
      <c r="G7" s="246" t="s">
        <v>15</v>
      </c>
      <c r="H7" s="36" t="s">
        <v>16</v>
      </c>
      <c r="I7" s="39">
        <v>42821</v>
      </c>
      <c r="J7" s="37">
        <v>42824</v>
      </c>
      <c r="K7" s="36" t="s">
        <v>28</v>
      </c>
    </row>
    <row r="8" spans="1:174" s="29" customFormat="1" ht="38.25">
      <c r="A8" s="43" t="s">
        <v>29</v>
      </c>
      <c r="B8" s="18" t="s">
        <v>30</v>
      </c>
      <c r="C8" s="19" t="s">
        <v>13</v>
      </c>
      <c r="D8" s="20" t="s">
        <v>14</v>
      </c>
      <c r="E8" s="21">
        <v>30855</v>
      </c>
      <c r="F8" s="22">
        <v>23026.3</v>
      </c>
      <c r="G8" s="246" t="s">
        <v>31</v>
      </c>
      <c r="H8" s="20" t="s">
        <v>16</v>
      </c>
      <c r="I8" s="24">
        <v>42828</v>
      </c>
      <c r="J8" s="25">
        <v>42829</v>
      </c>
      <c r="K8" s="20" t="s">
        <v>32</v>
      </c>
    </row>
    <row r="9" spans="1:174" s="29" customFormat="1" ht="25.5">
      <c r="A9" s="43" t="s">
        <v>33</v>
      </c>
      <c r="B9" s="18" t="s">
        <v>34</v>
      </c>
      <c r="C9" s="19" t="s">
        <v>13</v>
      </c>
      <c r="D9" s="20" t="s">
        <v>14</v>
      </c>
      <c r="E9" s="21">
        <v>3146</v>
      </c>
      <c r="F9" s="45" t="s">
        <v>35</v>
      </c>
      <c r="G9" s="46" t="s">
        <v>35</v>
      </c>
      <c r="H9" s="20" t="s">
        <v>16</v>
      </c>
      <c r="I9" s="24">
        <v>42828</v>
      </c>
      <c r="J9" s="26" t="s">
        <v>17</v>
      </c>
      <c r="K9" s="20" t="s">
        <v>36</v>
      </c>
    </row>
    <row r="10" spans="1:174" s="58" customFormat="1" ht="31.9" customHeight="1">
      <c r="A10" s="47" t="s">
        <v>38</v>
      </c>
      <c r="B10" s="48" t="s">
        <v>39</v>
      </c>
      <c r="C10" s="49" t="s">
        <v>40</v>
      </c>
      <c r="D10" s="49" t="s">
        <v>41</v>
      </c>
      <c r="E10" s="51">
        <f>SUM(E11:E14)</f>
        <v>72600</v>
      </c>
      <c r="F10" s="417">
        <f>SUM(F11:F14)</f>
        <v>64977</v>
      </c>
      <c r="G10" s="52" t="s">
        <v>42</v>
      </c>
      <c r="H10" s="49" t="s">
        <v>43</v>
      </c>
      <c r="I10" s="53">
        <v>42943</v>
      </c>
      <c r="J10" s="50" t="s">
        <v>44</v>
      </c>
      <c r="K10" s="49" t="s">
        <v>45</v>
      </c>
    </row>
    <row r="11" spans="1:174" s="58" customFormat="1" ht="15.6" customHeight="1">
      <c r="A11" s="61" t="s">
        <v>46</v>
      </c>
      <c r="B11" s="59" t="s">
        <v>47</v>
      </c>
      <c r="C11" s="61" t="s">
        <v>46</v>
      </c>
      <c r="D11" s="61" t="s">
        <v>46</v>
      </c>
      <c r="E11" s="99">
        <v>14116.66</v>
      </c>
      <c r="F11" s="418">
        <v>9024.58</v>
      </c>
      <c r="G11" s="101"/>
      <c r="H11" s="61" t="s">
        <v>46</v>
      </c>
      <c r="I11" s="60" t="s">
        <v>46</v>
      </c>
      <c r="J11" s="61" t="s">
        <v>46</v>
      </c>
      <c r="K11" s="61" t="s">
        <v>48</v>
      </c>
    </row>
    <row r="12" spans="1:174" s="58" customFormat="1" ht="14.25" customHeight="1">
      <c r="A12" s="61" t="s">
        <v>46</v>
      </c>
      <c r="B12" s="59" t="s">
        <v>49</v>
      </c>
      <c r="C12" s="61" t="s">
        <v>46</v>
      </c>
      <c r="D12" s="61" t="s">
        <v>46</v>
      </c>
      <c r="E12" s="99">
        <v>24200</v>
      </c>
      <c r="F12" s="418">
        <v>21659</v>
      </c>
      <c r="G12" s="101"/>
      <c r="H12" s="61" t="s">
        <v>46</v>
      </c>
      <c r="I12" s="62" t="s">
        <v>46</v>
      </c>
      <c r="J12" s="63" t="s">
        <v>46</v>
      </c>
      <c r="K12" s="61">
        <v>2018</v>
      </c>
    </row>
    <row r="13" spans="1:174" s="58" customFormat="1" ht="14.25" customHeight="1">
      <c r="A13" s="61" t="s">
        <v>46</v>
      </c>
      <c r="B13" s="59" t="s">
        <v>50</v>
      </c>
      <c r="C13" s="61" t="s">
        <v>46</v>
      </c>
      <c r="D13" s="61" t="s">
        <v>46</v>
      </c>
      <c r="E13" s="99">
        <v>24200</v>
      </c>
      <c r="F13" s="418">
        <v>21659</v>
      </c>
      <c r="G13" s="101"/>
      <c r="H13" s="61" t="s">
        <v>46</v>
      </c>
      <c r="I13" s="62" t="s">
        <v>46</v>
      </c>
      <c r="J13" s="63" t="s">
        <v>46</v>
      </c>
      <c r="K13" s="61">
        <v>2019</v>
      </c>
    </row>
    <row r="14" spans="1:174" s="29" customFormat="1">
      <c r="A14" s="61" t="s">
        <v>46</v>
      </c>
      <c r="B14" s="64" t="s">
        <v>51</v>
      </c>
      <c r="C14" s="61" t="s">
        <v>46</v>
      </c>
      <c r="D14" s="61" t="s">
        <v>46</v>
      </c>
      <c r="E14" s="99">
        <v>10083.34</v>
      </c>
      <c r="F14" s="419">
        <v>12634.42</v>
      </c>
      <c r="G14" s="101"/>
      <c r="H14" s="61" t="s">
        <v>46</v>
      </c>
      <c r="I14" s="65" t="s">
        <v>46</v>
      </c>
      <c r="J14" s="66" t="s">
        <v>46</v>
      </c>
      <c r="K14" s="61" t="s">
        <v>52</v>
      </c>
    </row>
    <row r="15" spans="1:174" s="76" customFormat="1" ht="27" customHeight="1">
      <c r="A15" s="67" t="s">
        <v>53</v>
      </c>
      <c r="B15" s="18" t="s">
        <v>54</v>
      </c>
      <c r="C15" s="36" t="s">
        <v>13</v>
      </c>
      <c r="D15" s="36" t="s">
        <v>14</v>
      </c>
      <c r="E15" s="38">
        <v>2783</v>
      </c>
      <c r="F15" s="38">
        <v>2192.9899999999998</v>
      </c>
      <c r="G15" s="71" t="s">
        <v>55</v>
      </c>
      <c r="H15" s="72" t="s">
        <v>16</v>
      </c>
      <c r="I15" s="73">
        <v>42863</v>
      </c>
      <c r="J15" s="74">
        <v>42864</v>
      </c>
      <c r="K15" s="30" t="s">
        <v>56</v>
      </c>
    </row>
    <row r="16" spans="1:174" s="86" customFormat="1" ht="25.5">
      <c r="A16" s="77" t="s">
        <v>57</v>
      </c>
      <c r="B16" s="48" t="s">
        <v>58</v>
      </c>
      <c r="C16" s="78" t="s">
        <v>13</v>
      </c>
      <c r="D16" s="77" t="s">
        <v>14</v>
      </c>
      <c r="E16" s="80">
        <v>1626.24</v>
      </c>
      <c r="F16" s="80">
        <f>E16</f>
        <v>1626.24</v>
      </c>
      <c r="G16" s="83" t="s">
        <v>59</v>
      </c>
      <c r="H16" s="84" t="s">
        <v>60</v>
      </c>
      <c r="I16" s="85"/>
      <c r="J16" s="79"/>
      <c r="K16" s="82" t="s">
        <v>61</v>
      </c>
    </row>
    <row r="17" spans="1:11" s="58" customFormat="1" ht="25.5">
      <c r="A17" s="87" t="s">
        <v>62</v>
      </c>
      <c r="B17" s="421" t="s">
        <v>63</v>
      </c>
      <c r="C17" s="88" t="s">
        <v>64</v>
      </c>
      <c r="D17" s="89" t="s">
        <v>65</v>
      </c>
      <c r="E17" s="90">
        <f>SUM(E18:E20)</f>
        <v>172581.16</v>
      </c>
      <c r="F17" s="420">
        <f>SUM(F18:F20)</f>
        <v>130488.82</v>
      </c>
      <c r="G17" s="92" t="s">
        <v>66</v>
      </c>
      <c r="H17" s="93" t="s">
        <v>67</v>
      </c>
      <c r="I17" s="54">
        <v>42933</v>
      </c>
      <c r="J17" s="94">
        <v>42936</v>
      </c>
      <c r="K17" s="94" t="s">
        <v>69</v>
      </c>
    </row>
    <row r="18" spans="1:11" s="58" customFormat="1">
      <c r="A18" s="61" t="s">
        <v>46</v>
      </c>
      <c r="B18" s="59" t="s">
        <v>71</v>
      </c>
      <c r="C18" s="97" t="s">
        <v>46</v>
      </c>
      <c r="D18" s="98" t="s">
        <v>46</v>
      </c>
      <c r="E18" s="99">
        <v>43594</v>
      </c>
      <c r="F18" s="99">
        <v>28603.15</v>
      </c>
      <c r="G18" s="101"/>
      <c r="H18" s="102"/>
      <c r="I18" s="60" t="s">
        <v>46</v>
      </c>
      <c r="J18" s="61" t="s">
        <v>46</v>
      </c>
      <c r="K18" s="61" t="s">
        <v>72</v>
      </c>
    </row>
    <row r="19" spans="1:11" s="58" customFormat="1">
      <c r="A19" s="61" t="s">
        <v>46</v>
      </c>
      <c r="B19" s="59" t="s">
        <v>73</v>
      </c>
      <c r="C19" s="97" t="s">
        <v>46</v>
      </c>
      <c r="D19" s="98" t="s">
        <v>46</v>
      </c>
      <c r="E19" s="99">
        <v>86290.58</v>
      </c>
      <c r="F19" s="99">
        <v>65244.41</v>
      </c>
      <c r="G19" s="101"/>
      <c r="H19" s="102"/>
      <c r="I19" s="62" t="s">
        <v>46</v>
      </c>
      <c r="J19" s="63" t="s">
        <v>46</v>
      </c>
      <c r="K19" s="61" t="s">
        <v>74</v>
      </c>
    </row>
    <row r="20" spans="1:11" s="58" customFormat="1" ht="14.25" customHeight="1">
      <c r="A20" s="103" t="s">
        <v>46</v>
      </c>
      <c r="B20" s="64" t="s">
        <v>75</v>
      </c>
      <c r="C20" s="105" t="s">
        <v>46</v>
      </c>
      <c r="D20" s="104" t="s">
        <v>46</v>
      </c>
      <c r="E20" s="106">
        <v>42696.58</v>
      </c>
      <c r="F20" s="106">
        <v>36641.26</v>
      </c>
      <c r="G20" s="107"/>
      <c r="H20" s="108"/>
      <c r="I20" s="65" t="s">
        <v>46</v>
      </c>
      <c r="J20" s="66" t="s">
        <v>46</v>
      </c>
      <c r="K20" s="103" t="s">
        <v>76</v>
      </c>
    </row>
    <row r="21" spans="1:11" s="86" customFormat="1" ht="51">
      <c r="A21" s="77" t="s">
        <v>77</v>
      </c>
      <c r="B21" s="18" t="s">
        <v>78</v>
      </c>
      <c r="C21" s="78" t="s">
        <v>79</v>
      </c>
      <c r="D21" s="77" t="s">
        <v>80</v>
      </c>
      <c r="E21" s="80">
        <v>50820</v>
      </c>
      <c r="F21" s="110">
        <v>48279</v>
      </c>
      <c r="G21" s="111" t="s">
        <v>81</v>
      </c>
      <c r="H21" s="84" t="s">
        <v>82</v>
      </c>
      <c r="I21" s="85">
        <v>42906</v>
      </c>
      <c r="J21" s="79">
        <v>42909</v>
      </c>
      <c r="K21" s="84" t="s">
        <v>83</v>
      </c>
    </row>
    <row r="22" spans="1:11" s="58" customFormat="1" ht="38.25">
      <c r="A22" s="69" t="s">
        <v>85</v>
      </c>
      <c r="B22" s="18" t="s">
        <v>86</v>
      </c>
      <c r="C22" s="36" t="s">
        <v>87</v>
      </c>
      <c r="D22" s="36" t="s">
        <v>88</v>
      </c>
      <c r="E22" s="112">
        <f>29963*1.21</f>
        <v>36255.229999999996</v>
      </c>
      <c r="F22" s="32">
        <v>27295.75</v>
      </c>
      <c r="G22" s="113" t="s">
        <v>89</v>
      </c>
      <c r="H22" s="36" t="s">
        <v>16</v>
      </c>
      <c r="I22" s="68">
        <v>42871</v>
      </c>
      <c r="J22" s="37">
        <v>42873</v>
      </c>
      <c r="K22" s="114" t="s">
        <v>90</v>
      </c>
    </row>
    <row r="23" spans="1:11" s="29" customFormat="1" ht="25.5">
      <c r="A23" s="116" t="s">
        <v>91</v>
      </c>
      <c r="B23" s="18" t="s">
        <v>92</v>
      </c>
      <c r="C23" s="19" t="s">
        <v>13</v>
      </c>
      <c r="D23" s="20" t="s">
        <v>14</v>
      </c>
      <c r="E23" s="118">
        <v>3206.5</v>
      </c>
      <c r="F23" s="32">
        <v>2849.55</v>
      </c>
      <c r="G23" s="29" t="s">
        <v>55</v>
      </c>
      <c r="H23" s="41" t="s">
        <v>16</v>
      </c>
      <c r="I23" s="31">
        <v>42887</v>
      </c>
      <c r="J23" s="31">
        <v>42888</v>
      </c>
      <c r="K23" s="119" t="s">
        <v>93</v>
      </c>
    </row>
    <row r="24" spans="1:11" s="29" customFormat="1" ht="51">
      <c r="A24" s="27" t="s">
        <v>94</v>
      </c>
      <c r="B24" s="18" t="s">
        <v>95</v>
      </c>
      <c r="C24" s="23" t="s">
        <v>96</v>
      </c>
      <c r="D24" s="20" t="s">
        <v>97</v>
      </c>
      <c r="E24" s="118">
        <f>30500*1.21</f>
        <v>36905</v>
      </c>
      <c r="F24" s="121">
        <v>36904.949999999997</v>
      </c>
      <c r="G24" s="28" t="s">
        <v>98</v>
      </c>
      <c r="H24" s="41" t="s">
        <v>16</v>
      </c>
      <c r="I24" s="122">
        <v>42920</v>
      </c>
      <c r="J24" s="31">
        <v>42923</v>
      </c>
      <c r="K24" s="119" t="s">
        <v>99</v>
      </c>
    </row>
    <row r="25" spans="1:11" s="58" customFormat="1" ht="38.25">
      <c r="A25" s="89" t="s">
        <v>100</v>
      </c>
      <c r="B25" s="421" t="s">
        <v>101</v>
      </c>
      <c r="C25" s="88" t="s">
        <v>102</v>
      </c>
      <c r="D25" s="89" t="s">
        <v>103</v>
      </c>
      <c r="E25" s="90">
        <f>SUM(E26:E28)</f>
        <v>180967.6</v>
      </c>
      <c r="F25" s="420">
        <f>SUM(F26:F28)</f>
        <v>153724.20000000001</v>
      </c>
      <c r="G25" s="124" t="s">
        <v>104</v>
      </c>
      <c r="H25" s="93" t="s">
        <v>82</v>
      </c>
      <c r="I25" s="54">
        <v>43039</v>
      </c>
      <c r="J25" s="94">
        <v>43067</v>
      </c>
      <c r="K25" s="94" t="s">
        <v>105</v>
      </c>
    </row>
    <row r="26" spans="1:11" s="58" customFormat="1">
      <c r="A26" s="61" t="s">
        <v>46</v>
      </c>
      <c r="B26" s="59" t="s">
        <v>106</v>
      </c>
      <c r="C26" s="97" t="s">
        <v>46</v>
      </c>
      <c r="D26" s="98" t="s">
        <v>46</v>
      </c>
      <c r="E26" s="99">
        <v>22869.53</v>
      </c>
      <c r="F26" s="99">
        <v>5067.83</v>
      </c>
      <c r="G26" s="101"/>
      <c r="H26" s="102"/>
      <c r="I26" s="60" t="s">
        <v>46</v>
      </c>
      <c r="J26" s="61" t="s">
        <v>46</v>
      </c>
      <c r="K26" s="61" t="s">
        <v>107</v>
      </c>
    </row>
    <row r="27" spans="1:11" s="58" customFormat="1">
      <c r="A27" s="61" t="s">
        <v>46</v>
      </c>
      <c r="B27" s="59" t="s">
        <v>73</v>
      </c>
      <c r="C27" s="97" t="s">
        <v>46</v>
      </c>
      <c r="D27" s="98" t="s">
        <v>46</v>
      </c>
      <c r="E27" s="99">
        <v>90483.8</v>
      </c>
      <c r="F27" s="99">
        <v>76862.100000000006</v>
      </c>
      <c r="G27" s="101"/>
      <c r="H27" s="102"/>
      <c r="I27" s="62" t="s">
        <v>46</v>
      </c>
      <c r="J27" s="63" t="s">
        <v>46</v>
      </c>
      <c r="K27" s="61" t="s">
        <v>74</v>
      </c>
    </row>
    <row r="28" spans="1:11" s="58" customFormat="1" ht="14.25" customHeight="1">
      <c r="A28" s="103" t="s">
        <v>46</v>
      </c>
      <c r="B28" s="64" t="s">
        <v>108</v>
      </c>
      <c r="C28" s="105" t="s">
        <v>46</v>
      </c>
      <c r="D28" s="104" t="s">
        <v>46</v>
      </c>
      <c r="E28" s="106">
        <v>67614.27</v>
      </c>
      <c r="F28" s="106">
        <v>71794.27</v>
      </c>
      <c r="G28" s="107"/>
      <c r="H28" s="108"/>
      <c r="I28" s="65" t="s">
        <v>46</v>
      </c>
      <c r="J28" s="66" t="s">
        <v>46</v>
      </c>
      <c r="K28" s="103" t="s">
        <v>109</v>
      </c>
    </row>
    <row r="29" spans="1:11" s="29" customFormat="1" ht="25.5">
      <c r="A29" s="116" t="s">
        <v>110</v>
      </c>
      <c r="B29" s="18" t="s">
        <v>111</v>
      </c>
      <c r="C29" s="19" t="s">
        <v>13</v>
      </c>
      <c r="D29" s="20" t="s">
        <v>14</v>
      </c>
      <c r="E29" s="118">
        <v>3200</v>
      </c>
      <c r="F29" s="32">
        <v>2775.61</v>
      </c>
      <c r="G29" s="29" t="s">
        <v>112</v>
      </c>
      <c r="H29" s="41" t="s">
        <v>16</v>
      </c>
      <c r="I29" s="31">
        <v>42938</v>
      </c>
      <c r="J29" s="31">
        <v>42912</v>
      </c>
      <c r="K29" s="119" t="s">
        <v>113</v>
      </c>
    </row>
    <row r="30" spans="1:11" s="29" customFormat="1" ht="25.5">
      <c r="A30" s="129" t="s">
        <v>114</v>
      </c>
      <c r="B30" s="48" t="s">
        <v>115</v>
      </c>
      <c r="C30" s="125" t="s">
        <v>116</v>
      </c>
      <c r="D30" s="55" t="s">
        <v>117</v>
      </c>
      <c r="E30" s="126">
        <f>+E31+E36</f>
        <v>532400</v>
      </c>
      <c r="F30" s="126"/>
      <c r="G30" s="127"/>
      <c r="H30" s="95" t="s">
        <v>16</v>
      </c>
      <c r="I30" s="40"/>
      <c r="J30" s="40"/>
      <c r="K30" s="55" t="s">
        <v>118</v>
      </c>
    </row>
    <row r="31" spans="1:11" s="58" customFormat="1">
      <c r="A31" s="61" t="s">
        <v>46</v>
      </c>
      <c r="B31" s="59" t="s">
        <v>119</v>
      </c>
      <c r="C31" s="97" t="s">
        <v>46</v>
      </c>
      <c r="D31" s="98" t="s">
        <v>46</v>
      </c>
      <c r="E31" s="99">
        <f>SUM(E32:E35)</f>
        <v>387200</v>
      </c>
      <c r="F31" s="99"/>
      <c r="G31" s="101"/>
      <c r="H31" s="100" t="s">
        <v>46</v>
      </c>
      <c r="I31" s="100" t="s">
        <v>46</v>
      </c>
      <c r="J31" s="63"/>
      <c r="K31" s="100" t="s">
        <v>46</v>
      </c>
    </row>
    <row r="32" spans="1:11" s="136" customFormat="1">
      <c r="A32" s="130" t="s">
        <v>46</v>
      </c>
      <c r="B32" s="445" t="s">
        <v>120</v>
      </c>
      <c r="C32" s="131" t="s">
        <v>46</v>
      </c>
      <c r="D32" s="132" t="s">
        <v>46</v>
      </c>
      <c r="E32" s="133">
        <v>205700</v>
      </c>
      <c r="F32" s="422"/>
      <c r="G32" s="134"/>
      <c r="H32" s="100" t="s">
        <v>46</v>
      </c>
      <c r="I32" s="100" t="s">
        <v>46</v>
      </c>
      <c r="J32" s="135"/>
      <c r="K32" s="100" t="s">
        <v>46</v>
      </c>
    </row>
    <row r="33" spans="1:11" s="136" customFormat="1">
      <c r="A33" s="130" t="s">
        <v>46</v>
      </c>
      <c r="B33" s="445" t="s">
        <v>121</v>
      </c>
      <c r="C33" s="131" t="s">
        <v>46</v>
      </c>
      <c r="D33" s="132" t="s">
        <v>46</v>
      </c>
      <c r="E33" s="133">
        <v>60500</v>
      </c>
      <c r="F33" s="422"/>
      <c r="G33" s="134"/>
      <c r="H33" s="100" t="s">
        <v>46</v>
      </c>
      <c r="I33" s="100" t="s">
        <v>46</v>
      </c>
      <c r="J33" s="135"/>
      <c r="K33" s="100" t="s">
        <v>46</v>
      </c>
    </row>
    <row r="34" spans="1:11" s="136" customFormat="1">
      <c r="A34" s="130" t="s">
        <v>46</v>
      </c>
      <c r="B34" s="445" t="s">
        <v>122</v>
      </c>
      <c r="C34" s="131" t="s">
        <v>46</v>
      </c>
      <c r="D34" s="132" t="s">
        <v>46</v>
      </c>
      <c r="E34" s="133">
        <v>60500</v>
      </c>
      <c r="F34" s="422"/>
      <c r="G34" s="134"/>
      <c r="H34" s="100" t="s">
        <v>46</v>
      </c>
      <c r="I34" s="100" t="s">
        <v>46</v>
      </c>
      <c r="J34" s="135"/>
      <c r="K34" s="100" t="s">
        <v>46</v>
      </c>
    </row>
    <row r="35" spans="1:11" s="136" customFormat="1">
      <c r="A35" s="130" t="s">
        <v>46</v>
      </c>
      <c r="B35" s="445" t="s">
        <v>123</v>
      </c>
      <c r="C35" s="131" t="s">
        <v>46</v>
      </c>
      <c r="D35" s="132" t="s">
        <v>46</v>
      </c>
      <c r="E35" s="133">
        <v>60500</v>
      </c>
      <c r="F35" s="422"/>
      <c r="G35" s="134"/>
      <c r="H35" s="100" t="s">
        <v>46</v>
      </c>
      <c r="I35" s="100" t="s">
        <v>46</v>
      </c>
      <c r="J35" s="135"/>
      <c r="K35" s="100" t="s">
        <v>46</v>
      </c>
    </row>
    <row r="36" spans="1:11" s="58" customFormat="1">
      <c r="A36" s="61" t="s">
        <v>46</v>
      </c>
      <c r="B36" s="59" t="s">
        <v>124</v>
      </c>
      <c r="C36" s="97" t="s">
        <v>46</v>
      </c>
      <c r="D36" s="98" t="s">
        <v>46</v>
      </c>
      <c r="E36" s="99">
        <f>SUM(E37:E41)</f>
        <v>145200</v>
      </c>
      <c r="F36" s="99"/>
      <c r="G36" s="101"/>
      <c r="H36" s="100" t="s">
        <v>46</v>
      </c>
      <c r="I36" s="100" t="s">
        <v>46</v>
      </c>
      <c r="J36" s="63"/>
      <c r="K36" s="100" t="s">
        <v>46</v>
      </c>
    </row>
    <row r="37" spans="1:11" s="136" customFormat="1">
      <c r="A37" s="130" t="s">
        <v>46</v>
      </c>
      <c r="B37" s="445" t="s">
        <v>120</v>
      </c>
      <c r="C37" s="131" t="s">
        <v>46</v>
      </c>
      <c r="D37" s="132" t="s">
        <v>46</v>
      </c>
      <c r="E37" s="133">
        <v>9075</v>
      </c>
      <c r="F37" s="422"/>
      <c r="G37" s="134"/>
      <c r="H37" s="100" t="s">
        <v>46</v>
      </c>
      <c r="I37" s="100" t="s">
        <v>46</v>
      </c>
      <c r="J37" s="135"/>
      <c r="K37" s="100" t="s">
        <v>46</v>
      </c>
    </row>
    <row r="38" spans="1:11" s="136" customFormat="1">
      <c r="A38" s="130" t="s">
        <v>46</v>
      </c>
      <c r="B38" s="445" t="s">
        <v>121</v>
      </c>
      <c r="C38" s="131" t="s">
        <v>46</v>
      </c>
      <c r="D38" s="132" t="s">
        <v>46</v>
      </c>
      <c r="E38" s="133">
        <v>36300</v>
      </c>
      <c r="F38" s="422"/>
      <c r="G38" s="134"/>
      <c r="H38" s="100" t="s">
        <v>46</v>
      </c>
      <c r="I38" s="100" t="s">
        <v>46</v>
      </c>
      <c r="J38" s="135"/>
      <c r="K38" s="100" t="s">
        <v>46</v>
      </c>
    </row>
    <row r="39" spans="1:11" s="136" customFormat="1">
      <c r="A39" s="130" t="s">
        <v>46</v>
      </c>
      <c r="B39" s="445" t="s">
        <v>122</v>
      </c>
      <c r="C39" s="131" t="s">
        <v>46</v>
      </c>
      <c r="D39" s="132" t="s">
        <v>46</v>
      </c>
      <c r="E39" s="133">
        <v>36300</v>
      </c>
      <c r="F39" s="422"/>
      <c r="G39" s="134"/>
      <c r="H39" s="100" t="s">
        <v>46</v>
      </c>
      <c r="I39" s="100" t="s">
        <v>46</v>
      </c>
      <c r="J39" s="135"/>
      <c r="K39" s="100" t="s">
        <v>46</v>
      </c>
    </row>
    <row r="40" spans="1:11" s="136" customFormat="1">
      <c r="A40" s="130" t="s">
        <v>46</v>
      </c>
      <c r="B40" s="445" t="s">
        <v>123</v>
      </c>
      <c r="C40" s="131" t="s">
        <v>46</v>
      </c>
      <c r="D40" s="132" t="s">
        <v>46</v>
      </c>
      <c r="E40" s="133">
        <v>36300</v>
      </c>
      <c r="F40" s="422"/>
      <c r="G40" s="134"/>
      <c r="H40" s="100" t="s">
        <v>46</v>
      </c>
      <c r="I40" s="100" t="s">
        <v>46</v>
      </c>
      <c r="J40" s="135"/>
      <c r="K40" s="100" t="s">
        <v>46</v>
      </c>
    </row>
    <row r="41" spans="1:11" s="136" customFormat="1" ht="14.25" customHeight="1">
      <c r="A41" s="137" t="s">
        <v>46</v>
      </c>
      <c r="B41" s="446" t="s">
        <v>125</v>
      </c>
      <c r="C41" s="139" t="s">
        <v>46</v>
      </c>
      <c r="D41" s="138" t="s">
        <v>46</v>
      </c>
      <c r="E41" s="140">
        <v>27225</v>
      </c>
      <c r="F41" s="423"/>
      <c r="G41" s="142"/>
      <c r="H41" s="141" t="s">
        <v>46</v>
      </c>
      <c r="I41" s="141" t="s">
        <v>46</v>
      </c>
      <c r="J41" s="143"/>
      <c r="K41" s="141" t="s">
        <v>46</v>
      </c>
    </row>
    <row r="42" spans="1:11" s="29" customFormat="1" ht="25.5">
      <c r="A42" s="36" t="s">
        <v>126</v>
      </c>
      <c r="B42" s="18" t="s">
        <v>127</v>
      </c>
      <c r="C42" s="19" t="s">
        <v>128</v>
      </c>
      <c r="D42" s="70" t="s">
        <v>129</v>
      </c>
      <c r="E42" s="144">
        <v>10697.34</v>
      </c>
      <c r="F42" s="145">
        <f>E42</f>
        <v>10697.34</v>
      </c>
      <c r="G42" s="18" t="s">
        <v>130</v>
      </c>
      <c r="H42" s="41" t="s">
        <v>60</v>
      </c>
      <c r="I42" s="37">
        <v>42923</v>
      </c>
      <c r="J42" s="37">
        <v>42925</v>
      </c>
      <c r="K42" s="70" t="s">
        <v>131</v>
      </c>
    </row>
    <row r="43" spans="1:11" s="29" customFormat="1" ht="38.25">
      <c r="A43" s="36" t="s">
        <v>132</v>
      </c>
      <c r="B43" s="18" t="s">
        <v>133</v>
      </c>
      <c r="C43" s="19" t="s">
        <v>134</v>
      </c>
      <c r="D43" s="70" t="s">
        <v>135</v>
      </c>
      <c r="E43" s="144">
        <v>8375.14</v>
      </c>
      <c r="F43" s="145">
        <f>E43</f>
        <v>8375.14</v>
      </c>
      <c r="G43" s="70" t="s">
        <v>136</v>
      </c>
      <c r="H43" s="41" t="s">
        <v>60</v>
      </c>
      <c r="I43" s="37">
        <v>42898</v>
      </c>
      <c r="J43" s="37">
        <v>42902</v>
      </c>
      <c r="K43" s="70" t="s">
        <v>113</v>
      </c>
    </row>
    <row r="44" spans="1:11" s="29" customFormat="1" ht="51">
      <c r="A44" s="36" t="s">
        <v>137</v>
      </c>
      <c r="B44" s="18" t="s">
        <v>138</v>
      </c>
      <c r="C44" s="19" t="s">
        <v>134</v>
      </c>
      <c r="D44" s="70" t="s">
        <v>135</v>
      </c>
      <c r="E44" s="144">
        <v>1593.67</v>
      </c>
      <c r="F44" s="145">
        <f>E44</f>
        <v>1593.67</v>
      </c>
      <c r="G44" s="70" t="s">
        <v>139</v>
      </c>
      <c r="H44" s="41" t="s">
        <v>60</v>
      </c>
      <c r="I44" s="37">
        <v>42913</v>
      </c>
      <c r="J44" s="37">
        <v>42916</v>
      </c>
      <c r="K44" s="70" t="s">
        <v>113</v>
      </c>
    </row>
    <row r="45" spans="1:11" s="29" customFormat="1" ht="25.5">
      <c r="A45" s="36" t="s">
        <v>140</v>
      </c>
      <c r="B45" s="18" t="s">
        <v>141</v>
      </c>
      <c r="C45" s="36" t="s">
        <v>13</v>
      </c>
      <c r="D45" s="69" t="s">
        <v>14</v>
      </c>
      <c r="E45" s="144">
        <v>6552.88</v>
      </c>
      <c r="F45" s="118">
        <v>6552.88</v>
      </c>
      <c r="G45" s="20" t="s">
        <v>142</v>
      </c>
      <c r="H45" s="36" t="s">
        <v>60</v>
      </c>
      <c r="I45" s="31">
        <v>42927</v>
      </c>
      <c r="J45" s="31">
        <v>42930</v>
      </c>
      <c r="K45" s="36" t="s">
        <v>143</v>
      </c>
    </row>
    <row r="46" spans="1:11" s="29" customFormat="1" ht="25.5">
      <c r="A46" s="146" t="s">
        <v>144</v>
      </c>
      <c r="B46" s="48" t="s">
        <v>145</v>
      </c>
      <c r="C46" s="125" t="s">
        <v>13</v>
      </c>
      <c r="D46" s="87" t="s">
        <v>14</v>
      </c>
      <c r="E46" s="147">
        <v>10648</v>
      </c>
      <c r="F46" s="32">
        <v>9374.4</v>
      </c>
      <c r="G46" s="44" t="s">
        <v>21</v>
      </c>
      <c r="H46" s="95" t="s">
        <v>16</v>
      </c>
      <c r="I46" s="31">
        <v>42929</v>
      </c>
      <c r="J46" s="31">
        <v>42947</v>
      </c>
      <c r="K46" s="91" t="s">
        <v>146</v>
      </c>
    </row>
    <row r="47" spans="1:11" s="29" customFormat="1" ht="25.5">
      <c r="A47" s="57" t="s">
        <v>147</v>
      </c>
      <c r="B47" s="48" t="s">
        <v>148</v>
      </c>
      <c r="C47" s="125" t="s">
        <v>149</v>
      </c>
      <c r="D47" s="55" t="s">
        <v>150</v>
      </c>
      <c r="E47" s="126">
        <f>SUM(E48:E50)</f>
        <v>145200</v>
      </c>
      <c r="F47" s="148">
        <f>SUM(F48:F50)</f>
        <v>96025</v>
      </c>
      <c r="G47" s="127" t="s">
        <v>151</v>
      </c>
      <c r="H47" s="95" t="s">
        <v>16</v>
      </c>
      <c r="I47" s="34">
        <v>43060</v>
      </c>
      <c r="J47" s="50">
        <v>43062</v>
      </c>
      <c r="K47" s="55" t="s">
        <v>152</v>
      </c>
    </row>
    <row r="48" spans="1:11" s="152" customFormat="1" ht="24" customHeight="1">
      <c r="A48" s="135" t="s">
        <v>46</v>
      </c>
      <c r="B48" s="149" t="s">
        <v>153</v>
      </c>
      <c r="C48" s="135" t="s">
        <v>46</v>
      </c>
      <c r="D48" s="135" t="s">
        <v>46</v>
      </c>
      <c r="E48" s="150">
        <v>68970</v>
      </c>
      <c r="F48" s="424">
        <v>51125</v>
      </c>
      <c r="G48" s="151"/>
      <c r="H48" s="135" t="s">
        <v>46</v>
      </c>
      <c r="I48" s="135" t="s">
        <v>46</v>
      </c>
      <c r="J48" s="135" t="s">
        <v>46</v>
      </c>
      <c r="K48" s="135" t="s">
        <v>46</v>
      </c>
    </row>
    <row r="49" spans="1:11" s="152" customFormat="1" ht="12">
      <c r="A49" s="135" t="s">
        <v>46</v>
      </c>
      <c r="B49" s="149" t="s">
        <v>154</v>
      </c>
      <c r="C49" s="135" t="s">
        <v>46</v>
      </c>
      <c r="D49" s="135" t="s">
        <v>46</v>
      </c>
      <c r="E49" s="150">
        <v>43560</v>
      </c>
      <c r="F49" s="424">
        <v>28125</v>
      </c>
      <c r="G49" s="151"/>
      <c r="H49" s="135" t="s">
        <v>46</v>
      </c>
      <c r="I49" s="135" t="s">
        <v>46</v>
      </c>
      <c r="J49" s="135" t="s">
        <v>46</v>
      </c>
      <c r="K49" s="135" t="s">
        <v>46</v>
      </c>
    </row>
    <row r="50" spans="1:11" s="152" customFormat="1" ht="14.25" customHeight="1">
      <c r="A50" s="153" t="s">
        <v>46</v>
      </c>
      <c r="B50" s="154" t="s">
        <v>155</v>
      </c>
      <c r="C50" s="153" t="s">
        <v>46</v>
      </c>
      <c r="D50" s="153" t="s">
        <v>46</v>
      </c>
      <c r="E50" s="155">
        <v>32670</v>
      </c>
      <c r="F50" s="425">
        <v>16775</v>
      </c>
      <c r="G50" s="156"/>
      <c r="H50" s="153" t="s">
        <v>46</v>
      </c>
      <c r="I50" s="153" t="s">
        <v>46</v>
      </c>
      <c r="J50" s="153" t="s">
        <v>46</v>
      </c>
      <c r="K50" s="153" t="s">
        <v>46</v>
      </c>
    </row>
    <row r="51" spans="1:11" s="29" customFormat="1" ht="25.5">
      <c r="A51" s="36" t="s">
        <v>156</v>
      </c>
      <c r="B51" s="18" t="s">
        <v>157</v>
      </c>
      <c r="C51" s="70" t="s">
        <v>158</v>
      </c>
      <c r="D51" s="36" t="s">
        <v>159</v>
      </c>
      <c r="E51" s="144">
        <f>150000*1.21</f>
        <v>181500</v>
      </c>
      <c r="F51" s="35">
        <v>181379</v>
      </c>
      <c r="G51" s="20" t="s">
        <v>160</v>
      </c>
      <c r="H51" s="41" t="s">
        <v>16</v>
      </c>
      <c r="I51" s="31">
        <v>43024</v>
      </c>
      <c r="J51" s="37">
        <v>43026</v>
      </c>
      <c r="K51" s="70" t="s">
        <v>161</v>
      </c>
    </row>
    <row r="52" spans="1:11" s="123" customFormat="1" ht="38.25">
      <c r="A52" s="57" t="s">
        <v>162</v>
      </c>
      <c r="B52" s="48" t="s">
        <v>163</v>
      </c>
      <c r="C52" s="55" t="s">
        <v>164</v>
      </c>
      <c r="D52" s="57" t="s">
        <v>165</v>
      </c>
      <c r="E52" s="126">
        <f>SUM(E53:E55)</f>
        <v>5706</v>
      </c>
      <c r="F52" s="157">
        <v>4032.24</v>
      </c>
      <c r="G52" s="158" t="s">
        <v>166</v>
      </c>
      <c r="H52" s="95" t="s">
        <v>16</v>
      </c>
      <c r="I52" s="34">
        <v>43007</v>
      </c>
      <c r="J52" s="40">
        <v>43009</v>
      </c>
      <c r="K52" s="55" t="s">
        <v>167</v>
      </c>
    </row>
    <row r="53" spans="1:11" s="152" customFormat="1" ht="12">
      <c r="A53" s="135" t="s">
        <v>46</v>
      </c>
      <c r="B53" s="149" t="s">
        <v>168</v>
      </c>
      <c r="C53" s="135" t="s">
        <v>46</v>
      </c>
      <c r="D53" s="135" t="s">
        <v>46</v>
      </c>
      <c r="E53" s="150">
        <v>713.25</v>
      </c>
      <c r="F53" s="150">
        <v>504.03</v>
      </c>
      <c r="G53" s="151"/>
      <c r="H53" s="135" t="s">
        <v>46</v>
      </c>
      <c r="I53" s="135"/>
      <c r="J53" s="135"/>
      <c r="K53" s="135" t="s">
        <v>46</v>
      </c>
    </row>
    <row r="54" spans="1:11" s="152" customFormat="1" ht="12">
      <c r="A54" s="135" t="s">
        <v>46</v>
      </c>
      <c r="B54" s="149" t="s">
        <v>169</v>
      </c>
      <c r="C54" s="135" t="s">
        <v>46</v>
      </c>
      <c r="D54" s="135" t="s">
        <v>46</v>
      </c>
      <c r="E54" s="150">
        <v>2853</v>
      </c>
      <c r="F54" s="150">
        <v>2016.12</v>
      </c>
      <c r="G54" s="151"/>
      <c r="H54" s="135" t="s">
        <v>46</v>
      </c>
      <c r="I54" s="135"/>
      <c r="J54" s="135"/>
      <c r="K54" s="135" t="s">
        <v>46</v>
      </c>
    </row>
    <row r="55" spans="1:11" s="152" customFormat="1" ht="14.25" customHeight="1">
      <c r="A55" s="153" t="s">
        <v>46</v>
      </c>
      <c r="B55" s="154" t="s">
        <v>170</v>
      </c>
      <c r="C55" s="153" t="s">
        <v>46</v>
      </c>
      <c r="D55" s="153" t="s">
        <v>46</v>
      </c>
      <c r="E55" s="155">
        <v>2139.75</v>
      </c>
      <c r="F55" s="155">
        <v>1512.09</v>
      </c>
      <c r="G55" s="156"/>
      <c r="H55" s="153" t="s">
        <v>46</v>
      </c>
      <c r="I55" s="153"/>
      <c r="J55" s="153"/>
      <c r="K55" s="153" t="s">
        <v>46</v>
      </c>
    </row>
    <row r="56" spans="1:11" s="29" customFormat="1" ht="25.5">
      <c r="A56" s="36" t="s">
        <v>171</v>
      </c>
      <c r="B56" s="18" t="s">
        <v>172</v>
      </c>
      <c r="C56" s="70" t="s">
        <v>79</v>
      </c>
      <c r="D56" s="70" t="s">
        <v>173</v>
      </c>
      <c r="E56" s="144">
        <f>132817*1.21</f>
        <v>160708.57</v>
      </c>
      <c r="F56" s="426">
        <v>160252.4</v>
      </c>
      <c r="G56" s="29" t="s">
        <v>136</v>
      </c>
      <c r="H56" s="41" t="s">
        <v>174</v>
      </c>
      <c r="I56" s="37">
        <v>42983</v>
      </c>
      <c r="J56" s="37">
        <v>42986</v>
      </c>
      <c r="K56" s="70" t="s">
        <v>99</v>
      </c>
    </row>
    <row r="57" spans="1:11" s="29" customFormat="1">
      <c r="A57" s="159" t="s">
        <v>175</v>
      </c>
      <c r="B57" s="18" t="s">
        <v>176</v>
      </c>
      <c r="C57" s="36" t="s">
        <v>177</v>
      </c>
      <c r="D57" s="36" t="s">
        <v>178</v>
      </c>
      <c r="E57" s="144">
        <f>425000*1.21</f>
        <v>514250</v>
      </c>
      <c r="F57" s="145"/>
      <c r="G57" s="36"/>
      <c r="H57" s="36" t="s">
        <v>16</v>
      </c>
      <c r="I57" s="36"/>
      <c r="J57" s="36"/>
      <c r="K57" s="36" t="s">
        <v>70</v>
      </c>
    </row>
    <row r="58" spans="1:11" s="29" customFormat="1" ht="25.5">
      <c r="A58" s="146" t="s">
        <v>179</v>
      </c>
      <c r="B58" s="48" t="s">
        <v>180</v>
      </c>
      <c r="C58" s="125" t="s">
        <v>13</v>
      </c>
      <c r="D58" s="87" t="s">
        <v>14</v>
      </c>
      <c r="E58" s="147">
        <v>1815</v>
      </c>
      <c r="F58" s="427">
        <v>1548.8</v>
      </c>
      <c r="G58" s="29" t="s">
        <v>181</v>
      </c>
      <c r="H58" s="95" t="s">
        <v>16</v>
      </c>
      <c r="I58" s="160">
        <v>42979</v>
      </c>
      <c r="J58" s="160">
        <v>42979</v>
      </c>
      <c r="K58" s="91" t="s">
        <v>182</v>
      </c>
    </row>
    <row r="59" spans="1:11" s="170" customFormat="1" ht="48">
      <c r="A59" s="161" t="s">
        <v>183</v>
      </c>
      <c r="B59" s="162" t="s">
        <v>184</v>
      </c>
      <c r="C59" s="164" t="s">
        <v>13</v>
      </c>
      <c r="D59" s="164" t="s">
        <v>14</v>
      </c>
      <c r="E59" s="166" t="s">
        <v>37</v>
      </c>
      <c r="F59" s="166" t="s">
        <v>37</v>
      </c>
      <c r="G59" s="162" t="s">
        <v>185</v>
      </c>
      <c r="H59" s="161" t="s">
        <v>186</v>
      </c>
      <c r="I59" s="167">
        <v>43087</v>
      </c>
      <c r="J59" s="167">
        <v>43088</v>
      </c>
      <c r="K59" s="161" t="s">
        <v>187</v>
      </c>
    </row>
    <row r="60" spans="1:11" s="86" customFormat="1" ht="25.5">
      <c r="A60" s="78" t="s">
        <v>188</v>
      </c>
      <c r="B60" s="48" t="s">
        <v>189</v>
      </c>
      <c r="C60" s="81" t="s">
        <v>190</v>
      </c>
      <c r="D60" s="81" t="s">
        <v>191</v>
      </c>
      <c r="E60" s="80">
        <v>802.96</v>
      </c>
      <c r="F60" s="45" t="s">
        <v>35</v>
      </c>
      <c r="G60" s="46" t="s">
        <v>35</v>
      </c>
      <c r="H60" s="84" t="s">
        <v>16</v>
      </c>
      <c r="I60" s="79">
        <v>42979</v>
      </c>
      <c r="J60" s="171" t="s">
        <v>17</v>
      </c>
      <c r="K60" s="84" t="s">
        <v>146</v>
      </c>
    </row>
    <row r="61" spans="1:11" s="44" customFormat="1" ht="25.5">
      <c r="A61" s="172" t="s">
        <v>192</v>
      </c>
      <c r="B61" s="173" t="s">
        <v>193</v>
      </c>
      <c r="C61" s="174" t="s">
        <v>13</v>
      </c>
      <c r="D61" s="175" t="s">
        <v>14</v>
      </c>
      <c r="E61" s="176">
        <v>1633.5</v>
      </c>
      <c r="F61" s="177">
        <v>1583.89</v>
      </c>
      <c r="G61" s="178" t="s">
        <v>194</v>
      </c>
      <c r="H61" s="179" t="s">
        <v>16</v>
      </c>
      <c r="I61" s="180">
        <v>42996</v>
      </c>
      <c r="J61" s="180"/>
      <c r="K61" s="181" t="s">
        <v>195</v>
      </c>
    </row>
    <row r="62" spans="1:11" s="44" customFormat="1">
      <c r="A62" s="88" t="s">
        <v>46</v>
      </c>
      <c r="B62" s="182" t="s">
        <v>46</v>
      </c>
      <c r="C62" s="182" t="s">
        <v>46</v>
      </c>
      <c r="D62" s="182" t="s">
        <v>46</v>
      </c>
      <c r="E62" s="183" t="s">
        <v>17</v>
      </c>
      <c r="F62" s="184" t="s">
        <v>17</v>
      </c>
      <c r="G62" s="185" t="s">
        <v>196</v>
      </c>
      <c r="H62" s="186" t="s">
        <v>17</v>
      </c>
      <c r="I62" s="187">
        <v>43032</v>
      </c>
      <c r="J62" s="187"/>
      <c r="K62" s="188" t="s">
        <v>17</v>
      </c>
    </row>
    <row r="63" spans="1:11" s="29" customFormat="1" ht="38.25">
      <c r="A63" s="146" t="s">
        <v>197</v>
      </c>
      <c r="B63" s="48" t="s">
        <v>198</v>
      </c>
      <c r="C63" s="125" t="s">
        <v>13</v>
      </c>
      <c r="D63" s="87" t="s">
        <v>14</v>
      </c>
      <c r="E63" s="147">
        <v>617.1</v>
      </c>
      <c r="F63" s="427">
        <v>539.89</v>
      </c>
      <c r="G63" s="189" t="s">
        <v>55</v>
      </c>
      <c r="H63" s="95" t="s">
        <v>16</v>
      </c>
      <c r="I63" s="160">
        <v>42996</v>
      </c>
      <c r="J63" s="160">
        <v>42997</v>
      </c>
      <c r="K63" s="91" t="s">
        <v>113</v>
      </c>
    </row>
    <row r="64" spans="1:11" s="29" customFormat="1" ht="38.25">
      <c r="A64" s="146" t="s">
        <v>199</v>
      </c>
      <c r="B64" s="48" t="s">
        <v>200</v>
      </c>
      <c r="C64" s="125" t="s">
        <v>201</v>
      </c>
      <c r="D64" s="87" t="s">
        <v>202</v>
      </c>
      <c r="E64" s="147">
        <f>58677.69*1.21</f>
        <v>71000.0049</v>
      </c>
      <c r="F64" s="147">
        <v>70785</v>
      </c>
      <c r="G64" s="124" t="s">
        <v>203</v>
      </c>
      <c r="H64" s="95" t="s">
        <v>16</v>
      </c>
      <c r="I64" s="160">
        <v>43066</v>
      </c>
      <c r="J64" s="160">
        <v>43069</v>
      </c>
      <c r="K64" s="91" t="s">
        <v>204</v>
      </c>
    </row>
    <row r="65" spans="1:11" s="29" customFormat="1" ht="38.25">
      <c r="A65" s="146" t="s">
        <v>205</v>
      </c>
      <c r="B65" s="48" t="s">
        <v>206</v>
      </c>
      <c r="C65" s="125" t="s">
        <v>13</v>
      </c>
      <c r="D65" s="87" t="s">
        <v>14</v>
      </c>
      <c r="E65" s="147">
        <v>1573</v>
      </c>
      <c r="F65" s="440">
        <v>1481.51</v>
      </c>
      <c r="G65" s="191" t="s">
        <v>207</v>
      </c>
      <c r="H65" s="95" t="s">
        <v>16</v>
      </c>
      <c r="I65" s="31">
        <v>43013</v>
      </c>
      <c r="J65" s="160">
        <v>43014</v>
      </c>
      <c r="K65" s="91" t="s">
        <v>208</v>
      </c>
    </row>
    <row r="66" spans="1:11" s="29" customFormat="1" ht="38.25">
      <c r="A66" s="36" t="s">
        <v>209</v>
      </c>
      <c r="B66" s="18" t="s">
        <v>210</v>
      </c>
      <c r="C66" s="36" t="s">
        <v>211</v>
      </c>
      <c r="D66" s="36" t="s">
        <v>212</v>
      </c>
      <c r="E66" s="144">
        <v>134815.49</v>
      </c>
      <c r="F66" s="427">
        <v>134815.49</v>
      </c>
      <c r="G66" s="192" t="s">
        <v>213</v>
      </c>
      <c r="H66" s="36" t="s">
        <v>60</v>
      </c>
      <c r="I66" s="31">
        <v>43006</v>
      </c>
      <c r="J66" s="37">
        <v>43007</v>
      </c>
      <c r="K66" s="36" t="s">
        <v>83</v>
      </c>
    </row>
    <row r="67" spans="1:11" s="201" customFormat="1" ht="24" customHeight="1">
      <c r="A67" s="193" t="s">
        <v>214</v>
      </c>
      <c r="B67" s="194" t="s">
        <v>215</v>
      </c>
      <c r="C67" s="196" t="s">
        <v>216</v>
      </c>
      <c r="D67" s="196" t="s">
        <v>217</v>
      </c>
      <c r="E67" s="198">
        <f>SUM(E68:E69)</f>
        <v>7485.0599999999995</v>
      </c>
      <c r="F67" s="199">
        <f>SUM(F68:F69)</f>
        <v>7485.06</v>
      </c>
      <c r="G67" s="429" t="s">
        <v>218</v>
      </c>
      <c r="H67" s="195" t="s">
        <v>219</v>
      </c>
      <c r="I67" s="34">
        <v>43006</v>
      </c>
      <c r="J67" s="197">
        <v>43007</v>
      </c>
      <c r="K67" s="200" t="s">
        <v>220</v>
      </c>
    </row>
    <row r="68" spans="1:11" s="29" customFormat="1">
      <c r="A68" s="49" t="s">
        <v>46</v>
      </c>
      <c r="B68" s="202" t="s">
        <v>106</v>
      </c>
      <c r="C68" s="49" t="s">
        <v>46</v>
      </c>
      <c r="D68" s="49" t="s">
        <v>46</v>
      </c>
      <c r="E68" s="203">
        <v>4626.4399999999996</v>
      </c>
      <c r="F68" s="204">
        <v>4421.5200000000004</v>
      </c>
      <c r="G68" s="49" t="s">
        <v>46</v>
      </c>
      <c r="H68" s="49" t="s">
        <v>46</v>
      </c>
      <c r="I68" s="49" t="s">
        <v>46</v>
      </c>
      <c r="J68" s="49" t="s">
        <v>46</v>
      </c>
      <c r="K68" s="49" t="s">
        <v>221</v>
      </c>
    </row>
    <row r="69" spans="1:11" s="29" customFormat="1">
      <c r="A69" s="75" t="s">
        <v>46</v>
      </c>
      <c r="B69" s="205" t="s">
        <v>222</v>
      </c>
      <c r="C69" s="75" t="s">
        <v>46</v>
      </c>
      <c r="D69" s="75" t="s">
        <v>46</v>
      </c>
      <c r="E69" s="206">
        <v>2858.62</v>
      </c>
      <c r="F69" s="204">
        <v>3063.54</v>
      </c>
      <c r="G69" s="75" t="s">
        <v>46</v>
      </c>
      <c r="H69" s="75" t="s">
        <v>46</v>
      </c>
      <c r="I69" s="75" t="s">
        <v>46</v>
      </c>
      <c r="J69" s="75" t="s">
        <v>46</v>
      </c>
      <c r="K69" s="75" t="s">
        <v>223</v>
      </c>
    </row>
    <row r="70" spans="1:11" s="29" customFormat="1" ht="25.5">
      <c r="A70" s="116" t="s">
        <v>224</v>
      </c>
      <c r="B70" s="18" t="s">
        <v>225</v>
      </c>
      <c r="C70" s="19" t="s">
        <v>13</v>
      </c>
      <c r="D70" s="20" t="s">
        <v>14</v>
      </c>
      <c r="E70" s="118">
        <v>907.5</v>
      </c>
      <c r="F70" s="32">
        <v>862.67</v>
      </c>
      <c r="G70" s="207" t="s">
        <v>55</v>
      </c>
      <c r="H70" s="41" t="s">
        <v>16</v>
      </c>
      <c r="I70" s="31">
        <v>43053</v>
      </c>
      <c r="J70" s="31">
        <v>43059</v>
      </c>
      <c r="K70" s="119" t="s">
        <v>226</v>
      </c>
    </row>
    <row r="71" spans="1:11" s="76" customFormat="1" ht="24.75" customHeight="1">
      <c r="A71" s="67" t="s">
        <v>227</v>
      </c>
      <c r="B71" s="18" t="s">
        <v>228</v>
      </c>
      <c r="C71" s="36" t="s">
        <v>13</v>
      </c>
      <c r="D71" s="36" t="s">
        <v>14</v>
      </c>
      <c r="E71" s="38">
        <v>3388</v>
      </c>
      <c r="F71" s="208" t="s">
        <v>391</v>
      </c>
      <c r="G71" s="208" t="s">
        <v>391</v>
      </c>
      <c r="H71" s="72" t="s">
        <v>16</v>
      </c>
      <c r="I71" s="73">
        <v>43027</v>
      </c>
      <c r="J71" s="74" t="s">
        <v>17</v>
      </c>
      <c r="K71" s="30" t="s">
        <v>229</v>
      </c>
    </row>
    <row r="72" spans="1:11" s="42" customFormat="1" ht="27" customHeight="1">
      <c r="A72" s="30" t="s">
        <v>230</v>
      </c>
      <c r="B72" s="209" t="s">
        <v>231</v>
      </c>
      <c r="C72" s="36" t="s">
        <v>13</v>
      </c>
      <c r="D72" s="36" t="s">
        <v>14</v>
      </c>
      <c r="E72" s="210">
        <v>2420</v>
      </c>
      <c r="F72" s="190">
        <v>1929.71</v>
      </c>
      <c r="G72" s="20" t="s">
        <v>194</v>
      </c>
      <c r="H72" s="72" t="s">
        <v>16</v>
      </c>
      <c r="I72" s="31">
        <v>43049</v>
      </c>
      <c r="J72" s="117">
        <v>43053</v>
      </c>
      <c r="K72" s="19" t="s">
        <v>229</v>
      </c>
    </row>
    <row r="73" spans="1:11" s="76" customFormat="1" ht="24.75" customHeight="1">
      <c r="A73" s="212" t="s">
        <v>232</v>
      </c>
      <c r="B73" s="213" t="s">
        <v>233</v>
      </c>
      <c r="C73" s="57" t="s">
        <v>234</v>
      </c>
      <c r="D73" s="57" t="s">
        <v>235</v>
      </c>
      <c r="E73" s="214">
        <v>119616.1</v>
      </c>
      <c r="F73" s="428">
        <v>92073.87</v>
      </c>
      <c r="G73" s="29" t="s">
        <v>236</v>
      </c>
      <c r="H73" s="215" t="s">
        <v>16</v>
      </c>
      <c r="I73" s="34">
        <v>43137</v>
      </c>
      <c r="J73" s="128">
        <v>43150</v>
      </c>
      <c r="K73" s="56" t="s">
        <v>237</v>
      </c>
    </row>
    <row r="74" spans="1:11" s="76" customFormat="1" ht="24.75" customHeight="1">
      <c r="A74" s="216" t="s">
        <v>46</v>
      </c>
      <c r="B74" s="217" t="s">
        <v>238</v>
      </c>
      <c r="C74" s="75" t="s">
        <v>46</v>
      </c>
      <c r="D74" s="75" t="s">
        <v>46</v>
      </c>
      <c r="E74" s="218">
        <v>11961.61</v>
      </c>
      <c r="F74" s="219">
        <f>F73/10</f>
        <v>9207.3869999999988</v>
      </c>
      <c r="G74" s="75" t="s">
        <v>46</v>
      </c>
      <c r="H74" s="220" t="s">
        <v>46</v>
      </c>
      <c r="I74" s="221"/>
      <c r="J74" s="222"/>
      <c r="K74" s="223"/>
    </row>
    <row r="75" spans="1:11" s="76" customFormat="1" ht="24.75" customHeight="1">
      <c r="A75" s="49" t="s">
        <v>239</v>
      </c>
      <c r="B75" s="224" t="s">
        <v>240</v>
      </c>
      <c r="C75" s="49" t="s">
        <v>13</v>
      </c>
      <c r="D75" s="49" t="s">
        <v>14</v>
      </c>
      <c r="E75" s="225">
        <f>SUM(E76:E78)</f>
        <v>312180</v>
      </c>
      <c r="F75" s="226">
        <f>SUM(F76:F78)</f>
        <v>271730.55000000005</v>
      </c>
      <c r="G75" s="124" t="s">
        <v>241</v>
      </c>
      <c r="H75" s="227" t="s">
        <v>16</v>
      </c>
      <c r="I75" s="228">
        <v>43087</v>
      </c>
      <c r="J75" s="229">
        <v>43115</v>
      </c>
      <c r="K75" s="230" t="s">
        <v>84</v>
      </c>
    </row>
    <row r="76" spans="1:11" s="76" customFormat="1" ht="17.45" customHeight="1">
      <c r="A76" s="231" t="s">
        <v>46</v>
      </c>
      <c r="B76" s="441" t="s">
        <v>49</v>
      </c>
      <c r="C76" s="97" t="s">
        <v>46</v>
      </c>
      <c r="D76" s="98" t="s">
        <v>46</v>
      </c>
      <c r="E76" s="232">
        <v>104060</v>
      </c>
      <c r="F76" s="233">
        <v>90576.85</v>
      </c>
      <c r="G76" s="135" t="s">
        <v>46</v>
      </c>
      <c r="H76" s="135" t="s">
        <v>46</v>
      </c>
      <c r="I76" s="135" t="s">
        <v>46</v>
      </c>
      <c r="J76" s="135" t="s">
        <v>46</v>
      </c>
      <c r="K76" s="234" t="s">
        <v>242</v>
      </c>
    </row>
    <row r="77" spans="1:11" s="76" customFormat="1" ht="14.45" customHeight="1">
      <c r="A77" s="231" t="s">
        <v>46</v>
      </c>
      <c r="B77" s="441" t="s">
        <v>50</v>
      </c>
      <c r="C77" s="97" t="s">
        <v>46</v>
      </c>
      <c r="D77" s="98" t="s">
        <v>46</v>
      </c>
      <c r="E77" s="232">
        <v>104060</v>
      </c>
      <c r="F77" s="233">
        <v>90576.85</v>
      </c>
      <c r="G77" s="135" t="s">
        <v>46</v>
      </c>
      <c r="H77" s="135" t="s">
        <v>46</v>
      </c>
      <c r="I77" s="135" t="s">
        <v>46</v>
      </c>
      <c r="J77" s="135" t="s">
        <v>46</v>
      </c>
      <c r="K77" s="234" t="s">
        <v>243</v>
      </c>
    </row>
    <row r="78" spans="1:11" s="76" customFormat="1" ht="13.9" customHeight="1">
      <c r="A78" s="235" t="s">
        <v>46</v>
      </c>
      <c r="B78" s="431" t="s">
        <v>244</v>
      </c>
      <c r="C78" s="105" t="s">
        <v>46</v>
      </c>
      <c r="D78" s="104" t="s">
        <v>46</v>
      </c>
      <c r="E78" s="236">
        <v>104060</v>
      </c>
      <c r="F78" s="233">
        <v>90576.85</v>
      </c>
      <c r="G78" s="153" t="s">
        <v>46</v>
      </c>
      <c r="H78" s="153" t="s">
        <v>46</v>
      </c>
      <c r="I78" s="153" t="s">
        <v>46</v>
      </c>
      <c r="J78" s="153" t="s">
        <v>46</v>
      </c>
      <c r="K78" s="234" t="s">
        <v>245</v>
      </c>
    </row>
    <row r="79" spans="1:11" s="58" customFormat="1" ht="51">
      <c r="A79" s="238" t="s">
        <v>246</v>
      </c>
      <c r="B79" s="239" t="s">
        <v>247</v>
      </c>
      <c r="C79" s="36" t="s">
        <v>13</v>
      </c>
      <c r="D79" s="36" t="s">
        <v>14</v>
      </c>
      <c r="E79" s="240">
        <v>8470</v>
      </c>
      <c r="F79" s="241">
        <f>E79</f>
        <v>8470</v>
      </c>
      <c r="G79" s="242" t="s">
        <v>248</v>
      </c>
      <c r="H79" s="211" t="s">
        <v>249</v>
      </c>
      <c r="I79" s="31">
        <v>43028</v>
      </c>
      <c r="J79" s="117">
        <v>43032</v>
      </c>
      <c r="K79" s="19" t="s">
        <v>73</v>
      </c>
    </row>
    <row r="80" spans="1:11" s="76" customFormat="1" ht="25.5">
      <c r="A80" s="36" t="s">
        <v>250</v>
      </c>
      <c r="B80" s="243" t="s">
        <v>251</v>
      </c>
      <c r="C80" s="36" t="s">
        <v>177</v>
      </c>
      <c r="D80" s="36" t="s">
        <v>252</v>
      </c>
      <c r="E80" s="38">
        <v>43000</v>
      </c>
      <c r="F80" s="244">
        <v>41101.279999999999</v>
      </c>
      <c r="G80" s="245" t="s">
        <v>253</v>
      </c>
      <c r="H80" s="72" t="s">
        <v>16</v>
      </c>
      <c r="I80" s="34">
        <v>43109</v>
      </c>
      <c r="J80" s="74">
        <v>43111</v>
      </c>
      <c r="K80" s="30" t="s">
        <v>254</v>
      </c>
    </row>
    <row r="81" spans="1:11" s="76" customFormat="1" ht="25.5">
      <c r="A81" s="67" t="s">
        <v>255</v>
      </c>
      <c r="B81" s="246" t="s">
        <v>256</v>
      </c>
      <c r="C81" s="36" t="s">
        <v>257</v>
      </c>
      <c r="D81" s="36" t="s">
        <v>258</v>
      </c>
      <c r="E81" s="38">
        <v>77100</v>
      </c>
      <c r="F81" s="247" t="s">
        <v>17</v>
      </c>
      <c r="G81" s="248" t="s">
        <v>35</v>
      </c>
      <c r="H81" s="72" t="s">
        <v>16</v>
      </c>
      <c r="I81" s="73">
        <v>43109</v>
      </c>
      <c r="J81" s="74" t="s">
        <v>17</v>
      </c>
      <c r="K81" s="30" t="s">
        <v>113</v>
      </c>
    </row>
    <row r="82" spans="1:11" s="58" customFormat="1" ht="31.9" customHeight="1">
      <c r="A82" s="238" t="s">
        <v>259</v>
      </c>
      <c r="B82" s="239" t="s">
        <v>260</v>
      </c>
      <c r="C82" s="36" t="s">
        <v>13</v>
      </c>
      <c r="D82" s="36" t="s">
        <v>14</v>
      </c>
      <c r="E82" s="240">
        <v>8417.82</v>
      </c>
      <c r="F82" s="241">
        <f>E82</f>
        <v>8417.82</v>
      </c>
      <c r="G82" s="242" t="s">
        <v>261</v>
      </c>
      <c r="H82" s="211" t="s">
        <v>249</v>
      </c>
      <c r="I82" s="120">
        <v>43068</v>
      </c>
      <c r="J82" s="117">
        <v>43074</v>
      </c>
      <c r="K82" s="19" t="s">
        <v>73</v>
      </c>
    </row>
    <row r="83" spans="1:11" s="76" customFormat="1" ht="38.25">
      <c r="A83" s="67" t="s">
        <v>262</v>
      </c>
      <c r="B83" s="239" t="s">
        <v>263</v>
      </c>
      <c r="C83" s="20" t="s">
        <v>264</v>
      </c>
      <c r="D83" s="20" t="s">
        <v>265</v>
      </c>
      <c r="E83" s="21">
        <v>5687</v>
      </c>
      <c r="F83" s="244">
        <f>E83</f>
        <v>5687</v>
      </c>
      <c r="G83" s="242" t="s">
        <v>266</v>
      </c>
      <c r="H83" s="211" t="s">
        <v>249</v>
      </c>
      <c r="I83" s="73">
        <v>43067</v>
      </c>
      <c r="J83" s="74">
        <v>43068</v>
      </c>
      <c r="K83" s="19" t="s">
        <v>73</v>
      </c>
    </row>
    <row r="84" spans="1:11" s="76" customFormat="1">
      <c r="A84" s="444" t="s">
        <v>267</v>
      </c>
      <c r="B84" s="250" t="s">
        <v>268</v>
      </c>
      <c r="C84" s="89" t="s">
        <v>269</v>
      </c>
      <c r="D84" s="89" t="s">
        <v>270</v>
      </c>
      <c r="E84" s="251">
        <f>SUM(E85:E88)</f>
        <v>141086</v>
      </c>
      <c r="F84" s="226"/>
      <c r="G84" s="252"/>
      <c r="H84" s="253" t="s">
        <v>16</v>
      </c>
      <c r="I84" s="228"/>
      <c r="J84" s="229"/>
      <c r="K84" s="254" t="s">
        <v>271</v>
      </c>
    </row>
    <row r="85" spans="1:11" s="76" customFormat="1">
      <c r="A85" s="231" t="s">
        <v>46</v>
      </c>
      <c r="B85" s="447" t="s">
        <v>272</v>
      </c>
      <c r="C85" s="256" t="s">
        <v>46</v>
      </c>
      <c r="D85" s="255" t="s">
        <v>46</v>
      </c>
      <c r="E85" s="232">
        <f>40000*1.21</f>
        <v>48400</v>
      </c>
      <c r="F85" s="233"/>
      <c r="G85" s="135" t="s">
        <v>46</v>
      </c>
      <c r="H85" s="135" t="s">
        <v>46</v>
      </c>
      <c r="I85" s="135" t="s">
        <v>46</v>
      </c>
      <c r="J85" s="135" t="s">
        <v>46</v>
      </c>
      <c r="K85" s="135" t="s">
        <v>46</v>
      </c>
    </row>
    <row r="86" spans="1:11" s="76" customFormat="1">
      <c r="A86" s="231" t="s">
        <v>46</v>
      </c>
      <c r="B86" s="447" t="s">
        <v>273</v>
      </c>
      <c r="C86" s="256" t="s">
        <v>46</v>
      </c>
      <c r="D86" s="255" t="s">
        <v>46</v>
      </c>
      <c r="E86" s="232">
        <f>17100*1.21</f>
        <v>20691</v>
      </c>
      <c r="F86" s="233"/>
      <c r="G86" s="135" t="s">
        <v>46</v>
      </c>
      <c r="H86" s="135" t="s">
        <v>46</v>
      </c>
      <c r="I86" s="135" t="s">
        <v>46</v>
      </c>
      <c r="J86" s="135" t="s">
        <v>46</v>
      </c>
      <c r="K86" s="135" t="s">
        <v>46</v>
      </c>
    </row>
    <row r="87" spans="1:11" s="76" customFormat="1">
      <c r="A87" s="231" t="s">
        <v>46</v>
      </c>
      <c r="B87" s="447" t="s">
        <v>274</v>
      </c>
      <c r="C87" s="256" t="s">
        <v>46</v>
      </c>
      <c r="D87" s="255" t="s">
        <v>46</v>
      </c>
      <c r="E87" s="232">
        <f>40000*1.21</f>
        <v>48400</v>
      </c>
      <c r="F87" s="233"/>
      <c r="G87" s="135" t="s">
        <v>46</v>
      </c>
      <c r="H87" s="135" t="s">
        <v>46</v>
      </c>
      <c r="I87" s="135" t="s">
        <v>46</v>
      </c>
      <c r="J87" s="135" t="s">
        <v>46</v>
      </c>
      <c r="K87" s="135" t="s">
        <v>46</v>
      </c>
    </row>
    <row r="88" spans="1:11" s="76" customFormat="1">
      <c r="A88" s="235" t="s">
        <v>46</v>
      </c>
      <c r="B88" s="448" t="s">
        <v>275</v>
      </c>
      <c r="C88" s="237" t="s">
        <v>46</v>
      </c>
      <c r="D88" s="235" t="s">
        <v>46</v>
      </c>
      <c r="E88" s="236">
        <f>19500*1.21</f>
        <v>23595</v>
      </c>
      <c r="F88" s="257"/>
      <c r="G88" s="153" t="s">
        <v>46</v>
      </c>
      <c r="H88" s="153" t="s">
        <v>46</v>
      </c>
      <c r="I88" s="153" t="s">
        <v>46</v>
      </c>
      <c r="J88" s="153" t="s">
        <v>46</v>
      </c>
      <c r="K88" s="153" t="s">
        <v>46</v>
      </c>
    </row>
    <row r="89" spans="1:11" s="261" customFormat="1" ht="32.450000000000003" customHeight="1">
      <c r="A89" s="30" t="s">
        <v>276</v>
      </c>
      <c r="B89" s="71" t="s">
        <v>277</v>
      </c>
      <c r="C89" s="36" t="s">
        <v>13</v>
      </c>
      <c r="D89" s="36" t="s">
        <v>14</v>
      </c>
      <c r="E89" s="21">
        <v>25092.38</v>
      </c>
      <c r="F89" s="442">
        <f>E89</f>
        <v>25092.38</v>
      </c>
      <c r="G89" s="258" t="s">
        <v>278</v>
      </c>
      <c r="H89" s="72" t="s">
        <v>60</v>
      </c>
      <c r="I89" s="259">
        <v>43082</v>
      </c>
      <c r="J89" s="115">
        <v>43082</v>
      </c>
      <c r="K89" s="260" t="s">
        <v>229</v>
      </c>
    </row>
    <row r="90" spans="1:11" s="76" customFormat="1" ht="25.5">
      <c r="A90" s="159" t="s">
        <v>279</v>
      </c>
      <c r="B90" s="18" t="s">
        <v>280</v>
      </c>
      <c r="C90" s="69" t="s">
        <v>281</v>
      </c>
      <c r="D90" s="36" t="s">
        <v>282</v>
      </c>
      <c r="E90" s="38">
        <f>29279.32*1.21</f>
        <v>35427.977200000001</v>
      </c>
      <c r="F90" s="219"/>
      <c r="G90" s="36"/>
      <c r="H90" s="36" t="s">
        <v>16</v>
      </c>
      <c r="I90" s="69"/>
      <c r="J90" s="36"/>
      <c r="K90" s="30" t="s">
        <v>283</v>
      </c>
    </row>
    <row r="91" spans="1:11" s="76" customFormat="1" ht="38.25">
      <c r="A91" s="36" t="s">
        <v>284</v>
      </c>
      <c r="B91" s="430" t="s">
        <v>285</v>
      </c>
      <c r="C91" s="47" t="s">
        <v>286</v>
      </c>
      <c r="D91" s="49" t="s">
        <v>287</v>
      </c>
      <c r="E91" s="225">
        <v>544.5</v>
      </c>
      <c r="F91" s="226">
        <v>459.8</v>
      </c>
      <c r="G91" s="49" t="s">
        <v>288</v>
      </c>
      <c r="H91" s="49" t="s">
        <v>16</v>
      </c>
      <c r="I91" s="53">
        <v>43140</v>
      </c>
      <c r="J91" s="50">
        <v>43144</v>
      </c>
      <c r="K91" s="230" t="s">
        <v>289</v>
      </c>
    </row>
    <row r="92" spans="1:11" s="76" customFormat="1" ht="38.25">
      <c r="A92" s="443" t="s">
        <v>290</v>
      </c>
      <c r="B92" s="48" t="s">
        <v>291</v>
      </c>
      <c r="C92" s="57" t="s">
        <v>292</v>
      </c>
      <c r="D92" s="57" t="s">
        <v>293</v>
      </c>
      <c r="E92" s="262">
        <f>SUM(E93:E94)</f>
        <v>341583</v>
      </c>
      <c r="F92" s="263"/>
      <c r="G92" s="96"/>
      <c r="H92" s="215" t="s">
        <v>16</v>
      </c>
      <c r="I92" s="264"/>
      <c r="J92" s="128"/>
      <c r="K92" s="56" t="s">
        <v>271</v>
      </c>
    </row>
    <row r="93" spans="1:11" s="76" customFormat="1" ht="17.45" customHeight="1">
      <c r="A93" s="231" t="s">
        <v>46</v>
      </c>
      <c r="B93" s="441" t="s">
        <v>49</v>
      </c>
      <c r="C93" s="97" t="s">
        <v>46</v>
      </c>
      <c r="D93" s="98" t="s">
        <v>46</v>
      </c>
      <c r="E93" s="232">
        <f>141150*1.21</f>
        <v>170791.5</v>
      </c>
      <c r="F93" s="233"/>
      <c r="G93" s="135" t="s">
        <v>46</v>
      </c>
      <c r="H93" s="135" t="s">
        <v>46</v>
      </c>
      <c r="I93" s="135" t="s">
        <v>46</v>
      </c>
      <c r="J93" s="135" t="s">
        <v>46</v>
      </c>
      <c r="K93" s="135" t="s">
        <v>46</v>
      </c>
    </row>
    <row r="94" spans="1:11" s="76" customFormat="1" ht="14.45" customHeight="1">
      <c r="A94" s="235" t="s">
        <v>46</v>
      </c>
      <c r="B94" s="431" t="s">
        <v>50</v>
      </c>
      <c r="C94" s="265" t="s">
        <v>46</v>
      </c>
      <c r="D94" s="109" t="s">
        <v>46</v>
      </c>
      <c r="E94" s="236">
        <f>141150*1.21</f>
        <v>170791.5</v>
      </c>
      <c r="F94" s="257"/>
      <c r="G94" s="143" t="s">
        <v>46</v>
      </c>
      <c r="H94" s="143" t="s">
        <v>46</v>
      </c>
      <c r="I94" s="143" t="s">
        <v>46</v>
      </c>
      <c r="J94" s="143" t="s">
        <v>46</v>
      </c>
      <c r="K94" s="143" t="s">
        <v>46</v>
      </c>
    </row>
    <row r="95" spans="1:11" s="76" customFormat="1" ht="51">
      <c r="A95" s="36" t="s">
        <v>294</v>
      </c>
      <c r="B95" s="18" t="s">
        <v>295</v>
      </c>
      <c r="C95" s="69" t="s">
        <v>79</v>
      </c>
      <c r="D95" s="36" t="s">
        <v>296</v>
      </c>
      <c r="E95" s="38">
        <f>23703.79*1.21</f>
        <v>28681.585900000002</v>
      </c>
      <c r="F95" s="244">
        <v>28681.59</v>
      </c>
      <c r="G95" s="18" t="s">
        <v>136</v>
      </c>
      <c r="H95" s="72" t="s">
        <v>60</v>
      </c>
      <c r="I95" s="68">
        <v>43125</v>
      </c>
      <c r="J95" s="37">
        <v>43131</v>
      </c>
      <c r="K95" s="30" t="s">
        <v>99</v>
      </c>
    </row>
    <row r="96" spans="1:11" s="76" customFormat="1" ht="25.5">
      <c r="A96" s="159" t="s">
        <v>297</v>
      </c>
      <c r="B96" s="18" t="s">
        <v>298</v>
      </c>
      <c r="C96" s="69" t="s">
        <v>299</v>
      </c>
      <c r="D96" s="36" t="s">
        <v>300</v>
      </c>
      <c r="E96" s="38">
        <f>34990*1.21</f>
        <v>42337.9</v>
      </c>
      <c r="F96" s="244"/>
      <c r="G96" s="18"/>
      <c r="H96" s="72" t="s">
        <v>16</v>
      </c>
      <c r="I96" s="69"/>
      <c r="J96" s="36"/>
      <c r="K96" s="30" t="s">
        <v>204</v>
      </c>
    </row>
    <row r="97" spans="1:174">
      <c r="A97" s="47"/>
    </row>
    <row r="98" spans="1:174">
      <c r="A98" s="47"/>
    </row>
    <row r="99" spans="1:174" s="42" customFormat="1">
      <c r="A99" s="249"/>
      <c r="B99" s="267"/>
      <c r="C99" s="47"/>
      <c r="D99" s="47"/>
      <c r="E99" s="268"/>
      <c r="F99" s="268"/>
      <c r="G99" s="47"/>
      <c r="H99" s="47"/>
      <c r="I99" s="47"/>
      <c r="J99" s="47"/>
      <c r="K99" s="47"/>
    </row>
    <row r="100" spans="1:174" s="42" customFormat="1">
      <c r="A100" s="47"/>
      <c r="B100" s="267"/>
      <c r="C100" s="47"/>
      <c r="D100" s="47"/>
      <c r="E100" s="268"/>
      <c r="F100" s="268"/>
      <c r="G100" s="47"/>
      <c r="H100" s="47"/>
      <c r="I100" s="47"/>
      <c r="J100" s="47"/>
      <c r="K100" s="47"/>
    </row>
    <row r="102" spans="1:174" s="277" customFormat="1" ht="16.5" customHeight="1" thickBot="1">
      <c r="A102" s="270" t="s">
        <v>301</v>
      </c>
      <c r="B102" s="271"/>
      <c r="C102" s="272"/>
      <c r="D102" s="272"/>
      <c r="E102" s="274"/>
      <c r="F102" s="274"/>
      <c r="G102" s="276"/>
      <c r="H102" s="275"/>
      <c r="I102" s="273"/>
      <c r="J102" s="273"/>
      <c r="K102" s="275"/>
      <c r="L102" s="269"/>
      <c r="M102" s="269"/>
      <c r="N102" s="269"/>
      <c r="O102" s="269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  <c r="AK102" s="269"/>
      <c r="AL102" s="269"/>
      <c r="AM102" s="269"/>
      <c r="AN102" s="269"/>
      <c r="AO102" s="269"/>
      <c r="AP102" s="269"/>
      <c r="AQ102" s="269"/>
      <c r="AR102" s="269"/>
      <c r="AS102" s="269"/>
      <c r="AT102" s="269"/>
      <c r="AU102" s="269"/>
      <c r="AV102" s="269"/>
      <c r="AW102" s="269"/>
      <c r="AX102" s="269"/>
      <c r="AY102" s="269"/>
      <c r="AZ102" s="269"/>
      <c r="BA102" s="269"/>
      <c r="BB102" s="269"/>
      <c r="BC102" s="269"/>
      <c r="BD102" s="269"/>
      <c r="BE102" s="269"/>
      <c r="BF102" s="269"/>
      <c r="BG102" s="269"/>
      <c r="BH102" s="269"/>
      <c r="BI102" s="269"/>
      <c r="BJ102" s="269"/>
      <c r="BK102" s="269"/>
      <c r="BL102" s="269"/>
      <c r="BM102" s="269"/>
      <c r="BN102" s="269"/>
      <c r="BO102" s="269"/>
      <c r="BP102" s="269"/>
      <c r="BQ102" s="269"/>
      <c r="BR102" s="269"/>
      <c r="BS102" s="269"/>
      <c r="BT102" s="269"/>
      <c r="BU102" s="269"/>
      <c r="BV102" s="269"/>
      <c r="BW102" s="269"/>
      <c r="BX102" s="269"/>
      <c r="BY102" s="269"/>
      <c r="BZ102" s="269"/>
      <c r="CA102" s="269"/>
      <c r="CB102" s="269"/>
      <c r="CC102" s="269"/>
      <c r="CD102" s="269"/>
      <c r="CE102" s="269"/>
      <c r="CF102" s="269"/>
      <c r="CG102" s="269"/>
      <c r="CH102" s="269"/>
      <c r="CI102" s="269"/>
      <c r="CJ102" s="269"/>
      <c r="CK102" s="269"/>
      <c r="CL102" s="269"/>
      <c r="CM102" s="269"/>
      <c r="CN102" s="269"/>
      <c r="CO102" s="269"/>
      <c r="CP102" s="269"/>
      <c r="CQ102" s="269"/>
      <c r="CR102" s="269"/>
      <c r="CS102" s="269"/>
      <c r="CT102" s="269"/>
      <c r="CU102" s="269"/>
      <c r="CV102" s="269"/>
      <c r="CW102" s="269"/>
      <c r="CX102" s="269"/>
      <c r="CY102" s="269"/>
      <c r="CZ102" s="269"/>
      <c r="DA102" s="269"/>
      <c r="DB102" s="269"/>
      <c r="DC102" s="269"/>
      <c r="DD102" s="269"/>
      <c r="DE102" s="269"/>
      <c r="DF102" s="269"/>
      <c r="DG102" s="269"/>
      <c r="DH102" s="269"/>
      <c r="DI102" s="269"/>
      <c r="DJ102" s="269"/>
      <c r="DK102" s="269"/>
      <c r="DL102" s="269"/>
      <c r="DM102" s="269"/>
      <c r="DN102" s="269"/>
      <c r="DO102" s="269"/>
      <c r="DP102" s="269"/>
      <c r="DQ102" s="269"/>
      <c r="DR102" s="269"/>
      <c r="DS102" s="269"/>
      <c r="DT102" s="269"/>
      <c r="DU102" s="269"/>
      <c r="DV102" s="269"/>
      <c r="DW102" s="269"/>
      <c r="DX102" s="269"/>
      <c r="DY102" s="269"/>
      <c r="DZ102" s="269"/>
      <c r="EA102" s="269"/>
      <c r="EB102" s="269"/>
      <c r="EC102" s="269"/>
      <c r="ED102" s="269"/>
      <c r="EE102" s="269"/>
      <c r="EF102" s="269"/>
      <c r="EG102" s="269"/>
      <c r="EH102" s="269"/>
      <c r="EI102" s="269"/>
      <c r="EJ102" s="269"/>
      <c r="EK102" s="269"/>
      <c r="EL102" s="269"/>
      <c r="EM102" s="269"/>
      <c r="EN102" s="269"/>
      <c r="EO102" s="269"/>
      <c r="EP102" s="269"/>
      <c r="EQ102" s="269"/>
      <c r="ER102" s="269"/>
      <c r="ES102" s="269"/>
      <c r="ET102" s="269"/>
      <c r="EU102" s="269"/>
      <c r="EV102" s="269"/>
      <c r="EW102" s="269"/>
      <c r="EX102" s="269"/>
      <c r="EY102" s="269"/>
      <c r="EZ102" s="269"/>
      <c r="FA102" s="269"/>
      <c r="FB102" s="269"/>
      <c r="FC102" s="269"/>
      <c r="FD102" s="269"/>
      <c r="FE102" s="269"/>
      <c r="FF102" s="269"/>
      <c r="FG102" s="269"/>
      <c r="FH102" s="269"/>
      <c r="FI102" s="269"/>
      <c r="FJ102" s="269"/>
      <c r="FK102" s="269"/>
      <c r="FL102" s="269"/>
      <c r="FM102" s="269"/>
      <c r="FN102" s="269"/>
      <c r="FO102" s="269"/>
      <c r="FP102" s="269"/>
      <c r="FQ102" s="269"/>
      <c r="FR102" s="269"/>
    </row>
    <row r="103" spans="1:174" s="286" customFormat="1" ht="24.75" thickBot="1">
      <c r="A103" s="278" t="s">
        <v>0</v>
      </c>
      <c r="B103" s="279" t="s">
        <v>1</v>
      </c>
      <c r="C103" s="280" t="s">
        <v>2</v>
      </c>
      <c r="D103" s="280" t="s">
        <v>3</v>
      </c>
      <c r="E103" s="281" t="s">
        <v>302</v>
      </c>
      <c r="F103" s="281" t="s">
        <v>5</v>
      </c>
      <c r="G103" s="282" t="s">
        <v>6</v>
      </c>
      <c r="H103" s="280" t="s">
        <v>7</v>
      </c>
      <c r="I103" s="283" t="s">
        <v>8</v>
      </c>
      <c r="J103" s="283" t="s">
        <v>9</v>
      </c>
      <c r="K103" s="283" t="s">
        <v>10</v>
      </c>
      <c r="L103" s="285"/>
      <c r="M103" s="285"/>
      <c r="N103" s="285"/>
      <c r="O103" s="285"/>
      <c r="P103" s="285"/>
      <c r="Q103" s="285"/>
      <c r="R103" s="285"/>
      <c r="S103" s="285"/>
      <c r="T103" s="285"/>
      <c r="U103" s="285"/>
      <c r="V103" s="285"/>
      <c r="W103" s="285"/>
      <c r="X103" s="285"/>
      <c r="Y103" s="285"/>
      <c r="Z103" s="285"/>
      <c r="AA103" s="285"/>
      <c r="AB103" s="285"/>
      <c r="AC103" s="285"/>
      <c r="AD103" s="285"/>
      <c r="AE103" s="285"/>
      <c r="AF103" s="285"/>
      <c r="AG103" s="285"/>
      <c r="AH103" s="285"/>
      <c r="AI103" s="285"/>
      <c r="AJ103" s="285"/>
      <c r="AK103" s="285"/>
      <c r="AL103" s="285"/>
      <c r="AM103" s="285"/>
      <c r="AN103" s="285"/>
      <c r="AO103" s="285"/>
      <c r="AP103" s="285"/>
      <c r="AQ103" s="285"/>
      <c r="AR103" s="285"/>
      <c r="AS103" s="285"/>
      <c r="AT103" s="285"/>
      <c r="AU103" s="285"/>
      <c r="AV103" s="285"/>
      <c r="AW103" s="285"/>
      <c r="AX103" s="285"/>
      <c r="AY103" s="285"/>
      <c r="AZ103" s="285"/>
      <c r="BA103" s="285"/>
      <c r="BB103" s="285"/>
      <c r="BC103" s="285"/>
      <c r="BD103" s="285"/>
      <c r="BE103" s="285"/>
      <c r="BF103" s="285"/>
      <c r="BG103" s="285"/>
      <c r="BH103" s="285"/>
      <c r="BI103" s="285"/>
      <c r="BJ103" s="285"/>
      <c r="BK103" s="285"/>
      <c r="BL103" s="285"/>
      <c r="BM103" s="285"/>
      <c r="BN103" s="285"/>
      <c r="BO103" s="285"/>
      <c r="BP103" s="285"/>
      <c r="BQ103" s="285"/>
      <c r="BR103" s="285"/>
      <c r="BS103" s="285"/>
      <c r="BT103" s="285"/>
      <c r="BU103" s="285"/>
      <c r="BV103" s="285"/>
      <c r="BW103" s="285"/>
      <c r="BX103" s="285"/>
      <c r="BY103" s="285"/>
      <c r="BZ103" s="285"/>
      <c r="CA103" s="285"/>
      <c r="CB103" s="285"/>
      <c r="CC103" s="285"/>
      <c r="CD103" s="285"/>
      <c r="CE103" s="285"/>
      <c r="CF103" s="285"/>
      <c r="CG103" s="285"/>
      <c r="CH103" s="285"/>
      <c r="CI103" s="285"/>
      <c r="CJ103" s="285"/>
      <c r="CK103" s="285"/>
      <c r="CL103" s="285"/>
      <c r="CM103" s="285"/>
      <c r="CN103" s="285"/>
      <c r="CO103" s="285"/>
      <c r="CP103" s="285"/>
      <c r="CQ103" s="285"/>
      <c r="CR103" s="285"/>
      <c r="CS103" s="285"/>
      <c r="CT103" s="285"/>
      <c r="CU103" s="285"/>
      <c r="CV103" s="285"/>
      <c r="CW103" s="285"/>
      <c r="CX103" s="285"/>
      <c r="CY103" s="285"/>
      <c r="CZ103" s="285"/>
      <c r="DA103" s="285"/>
      <c r="DB103" s="285"/>
      <c r="DC103" s="285"/>
      <c r="DD103" s="285"/>
      <c r="DE103" s="285"/>
      <c r="DF103" s="285"/>
      <c r="DG103" s="285"/>
      <c r="DH103" s="285"/>
      <c r="DI103" s="285"/>
      <c r="DJ103" s="285"/>
      <c r="DK103" s="285"/>
      <c r="DL103" s="285"/>
      <c r="DM103" s="285"/>
      <c r="DN103" s="285"/>
      <c r="DO103" s="285"/>
      <c r="DP103" s="285"/>
      <c r="DQ103" s="285"/>
      <c r="DR103" s="285"/>
      <c r="DS103" s="285"/>
      <c r="DT103" s="285"/>
      <c r="DU103" s="285"/>
      <c r="DV103" s="285"/>
      <c r="DW103" s="285"/>
      <c r="DX103" s="285"/>
      <c r="DY103" s="285"/>
      <c r="DZ103" s="285"/>
      <c r="EA103" s="285"/>
      <c r="EB103" s="285"/>
      <c r="EC103" s="285"/>
      <c r="ED103" s="285"/>
      <c r="EE103" s="285"/>
      <c r="EF103" s="285"/>
      <c r="EG103" s="285"/>
      <c r="EH103" s="285"/>
      <c r="EI103" s="285"/>
      <c r="EJ103" s="285"/>
      <c r="EK103" s="285"/>
      <c r="EL103" s="285"/>
      <c r="EM103" s="285"/>
      <c r="EN103" s="285"/>
      <c r="EO103" s="285"/>
      <c r="EP103" s="285"/>
      <c r="EQ103" s="285"/>
      <c r="ER103" s="285"/>
      <c r="ES103" s="285"/>
      <c r="ET103" s="285"/>
      <c r="EU103" s="285"/>
      <c r="EV103" s="285"/>
      <c r="EW103" s="285"/>
      <c r="EX103" s="285"/>
      <c r="EY103" s="285"/>
      <c r="EZ103" s="285"/>
      <c r="FA103" s="285"/>
      <c r="FB103" s="285"/>
      <c r="FC103" s="285"/>
      <c r="FD103" s="285"/>
      <c r="FE103" s="285"/>
      <c r="FF103" s="285"/>
      <c r="FG103" s="285"/>
      <c r="FH103" s="285"/>
      <c r="FI103" s="285"/>
      <c r="FJ103" s="285"/>
      <c r="FK103" s="285"/>
      <c r="FL103" s="285"/>
      <c r="FM103" s="285"/>
      <c r="FN103" s="285"/>
      <c r="FO103" s="285"/>
      <c r="FP103" s="285"/>
      <c r="FQ103" s="285"/>
      <c r="FR103" s="285"/>
    </row>
    <row r="104" spans="1:174" s="286" customFormat="1" ht="25.5">
      <c r="A104" s="287" t="s">
        <v>303</v>
      </c>
      <c r="B104" s="288" t="s">
        <v>304</v>
      </c>
      <c r="C104" s="289" t="s">
        <v>128</v>
      </c>
      <c r="D104" s="289" t="s">
        <v>129</v>
      </c>
      <c r="E104" s="291">
        <v>10697.34</v>
      </c>
      <c r="F104" s="291">
        <f>E104</f>
        <v>10697.34</v>
      </c>
      <c r="G104" s="292" t="s">
        <v>305</v>
      </c>
      <c r="H104" s="293" t="s">
        <v>306</v>
      </c>
      <c r="I104" s="290">
        <v>42789</v>
      </c>
      <c r="J104" s="290">
        <v>42790</v>
      </c>
      <c r="K104" s="284" t="s">
        <v>307</v>
      </c>
    </row>
    <row r="105" spans="1:174" s="285" customFormat="1" ht="36" customHeight="1">
      <c r="A105" s="169" t="s">
        <v>308</v>
      </c>
      <c r="B105" s="295" t="s">
        <v>309</v>
      </c>
      <c r="C105" s="169" t="s">
        <v>177</v>
      </c>
      <c r="D105" s="169" t="s">
        <v>178</v>
      </c>
      <c r="E105" s="296" t="s">
        <v>37</v>
      </c>
      <c r="F105" s="296" t="s">
        <v>37</v>
      </c>
      <c r="G105" s="295" t="s">
        <v>21</v>
      </c>
      <c r="H105" s="169" t="s">
        <v>310</v>
      </c>
      <c r="I105" s="165">
        <v>42808</v>
      </c>
      <c r="J105" s="165">
        <v>42810</v>
      </c>
      <c r="K105" s="169" t="s">
        <v>311</v>
      </c>
    </row>
    <row r="106" spans="1:174" ht="24">
      <c r="A106" s="298" t="s">
        <v>312</v>
      </c>
      <c r="B106" s="345" t="s">
        <v>313</v>
      </c>
      <c r="C106" s="299" t="s">
        <v>190</v>
      </c>
      <c r="D106" s="294" t="s">
        <v>314</v>
      </c>
      <c r="E106" s="300">
        <v>18615.37</v>
      </c>
      <c r="F106" s="301">
        <v>18615.37</v>
      </c>
      <c r="G106" s="302" t="s">
        <v>315</v>
      </c>
      <c r="H106" s="294" t="s">
        <v>316</v>
      </c>
      <c r="I106" s="303">
        <v>42828</v>
      </c>
      <c r="J106" s="304">
        <v>42830</v>
      </c>
      <c r="K106" s="294" t="s">
        <v>317</v>
      </c>
    </row>
    <row r="107" spans="1:174">
      <c r="A107" s="305" t="s">
        <v>46</v>
      </c>
      <c r="B107" s="432" t="s">
        <v>318</v>
      </c>
      <c r="C107" s="306" t="s">
        <v>46</v>
      </c>
      <c r="D107" s="305" t="s">
        <v>46</v>
      </c>
      <c r="E107" s="307">
        <v>8974.35</v>
      </c>
      <c r="F107" s="308">
        <v>8974.35</v>
      </c>
      <c r="G107" s="310"/>
      <c r="H107" s="305"/>
      <c r="I107" s="306"/>
      <c r="J107" s="305"/>
      <c r="K107" s="305"/>
    </row>
    <row r="108" spans="1:174">
      <c r="A108" s="311" t="s">
        <v>46</v>
      </c>
      <c r="B108" s="433" t="s">
        <v>319</v>
      </c>
      <c r="C108" s="312" t="s">
        <v>46</v>
      </c>
      <c r="D108" s="311" t="s">
        <v>46</v>
      </c>
      <c r="E108" s="313">
        <v>6410.25</v>
      </c>
      <c r="F108" s="314">
        <v>6410.25</v>
      </c>
      <c r="G108" s="315"/>
      <c r="H108" s="311"/>
      <c r="I108" s="312"/>
      <c r="J108" s="311"/>
      <c r="K108" s="311"/>
    </row>
    <row r="109" spans="1:174" s="318" customFormat="1" ht="13.15" customHeight="1">
      <c r="A109" s="316" t="s">
        <v>320</v>
      </c>
      <c r="B109" s="317" t="s">
        <v>321</v>
      </c>
      <c r="C109" s="319" t="s">
        <v>322</v>
      </c>
      <c r="D109" s="437" t="s">
        <v>323</v>
      </c>
      <c r="E109" s="322">
        <f>SUM(E110:E112)</f>
        <v>60124.54</v>
      </c>
      <c r="F109" s="323">
        <f>SUM(F110:F112)</f>
        <v>60124.54</v>
      </c>
      <c r="G109" s="324" t="s">
        <v>324</v>
      </c>
      <c r="H109" s="320" t="s">
        <v>316</v>
      </c>
      <c r="I109" s="321">
        <v>42849</v>
      </c>
      <c r="J109" s="325">
        <v>42850</v>
      </c>
      <c r="K109" s="437" t="s">
        <v>325</v>
      </c>
    </row>
    <row r="110" spans="1:174" s="318" customFormat="1" ht="12">
      <c r="A110" s="326" t="s">
        <v>46</v>
      </c>
      <c r="B110" s="327" t="s">
        <v>326</v>
      </c>
      <c r="C110" s="329" t="s">
        <v>46</v>
      </c>
      <c r="D110" s="329" t="s">
        <v>46</v>
      </c>
      <c r="E110" s="330">
        <v>16190.49</v>
      </c>
      <c r="F110" s="330">
        <v>16190.49</v>
      </c>
      <c r="G110" s="329" t="s">
        <v>46</v>
      </c>
      <c r="H110" s="328" t="s">
        <v>46</v>
      </c>
      <c r="I110" s="329" t="s">
        <v>46</v>
      </c>
      <c r="J110" s="331" t="s">
        <v>46</v>
      </c>
      <c r="K110" s="329" t="s">
        <v>318</v>
      </c>
    </row>
    <row r="111" spans="1:174" s="318" customFormat="1" ht="12">
      <c r="A111" s="326" t="s">
        <v>46</v>
      </c>
      <c r="B111" s="327" t="s">
        <v>49</v>
      </c>
      <c r="C111" s="329" t="s">
        <v>46</v>
      </c>
      <c r="D111" s="329" t="s">
        <v>46</v>
      </c>
      <c r="E111" s="330">
        <v>30062.27</v>
      </c>
      <c r="F111" s="330">
        <v>30062.27</v>
      </c>
      <c r="G111" s="329" t="s">
        <v>46</v>
      </c>
      <c r="H111" s="328" t="s">
        <v>46</v>
      </c>
      <c r="I111" s="329" t="s">
        <v>46</v>
      </c>
      <c r="J111" s="331" t="s">
        <v>46</v>
      </c>
      <c r="K111" s="329" t="s">
        <v>229</v>
      </c>
    </row>
    <row r="112" spans="1:174" s="318" customFormat="1" ht="12">
      <c r="A112" s="312" t="s">
        <v>46</v>
      </c>
      <c r="B112" s="332" t="s">
        <v>327</v>
      </c>
      <c r="C112" s="334" t="s">
        <v>46</v>
      </c>
      <c r="D112" s="334" t="s">
        <v>46</v>
      </c>
      <c r="E112" s="335">
        <v>13871.78</v>
      </c>
      <c r="F112" s="335">
        <v>13871.78</v>
      </c>
      <c r="G112" s="334" t="s">
        <v>46</v>
      </c>
      <c r="H112" s="333" t="s">
        <v>46</v>
      </c>
      <c r="I112" s="334" t="s">
        <v>46</v>
      </c>
      <c r="J112" s="436" t="s">
        <v>46</v>
      </c>
      <c r="K112" s="334" t="s">
        <v>328</v>
      </c>
    </row>
    <row r="113" spans="1:11" s="342" customFormat="1" ht="60">
      <c r="A113" s="336" t="s">
        <v>329</v>
      </c>
      <c r="B113" s="162" t="s">
        <v>330</v>
      </c>
      <c r="C113" s="164" t="s">
        <v>331</v>
      </c>
      <c r="D113" s="338" t="s">
        <v>332</v>
      </c>
      <c r="E113" s="166" t="s">
        <v>17</v>
      </c>
      <c r="F113" s="339" t="s">
        <v>17</v>
      </c>
      <c r="G113" s="340" t="s">
        <v>333</v>
      </c>
      <c r="H113" s="169" t="s">
        <v>310</v>
      </c>
      <c r="I113" s="167">
        <v>42830</v>
      </c>
      <c r="J113" s="435" t="s">
        <v>17</v>
      </c>
      <c r="K113" s="161" t="s">
        <v>334</v>
      </c>
    </row>
    <row r="114" spans="1:11" s="152" customFormat="1" ht="36">
      <c r="A114" s="161" t="s">
        <v>335</v>
      </c>
      <c r="B114" s="162" t="s">
        <v>336</v>
      </c>
      <c r="C114" s="169" t="s">
        <v>337</v>
      </c>
      <c r="D114" s="169" t="s">
        <v>338</v>
      </c>
      <c r="E114" s="343">
        <v>324321.05</v>
      </c>
      <c r="F114" s="343">
        <v>324321.05</v>
      </c>
      <c r="G114" s="340" t="s">
        <v>104</v>
      </c>
      <c r="H114" s="169" t="s">
        <v>310</v>
      </c>
      <c r="I114" s="167">
        <v>42867</v>
      </c>
      <c r="J114" s="167">
        <v>42877</v>
      </c>
      <c r="K114" s="161" t="s">
        <v>237</v>
      </c>
    </row>
    <row r="115" spans="1:11" s="286" customFormat="1" ht="48">
      <c r="A115" s="344" t="s">
        <v>339</v>
      </c>
      <c r="B115" s="345" t="s">
        <v>340</v>
      </c>
      <c r="C115" s="346" t="s">
        <v>341</v>
      </c>
      <c r="D115" s="347" t="s">
        <v>342</v>
      </c>
      <c r="E115" s="348">
        <v>8500</v>
      </c>
      <c r="F115" s="348">
        <v>6900</v>
      </c>
      <c r="G115" s="349" t="s">
        <v>343</v>
      </c>
      <c r="H115" s="350" t="s">
        <v>316</v>
      </c>
      <c r="I115" s="351">
        <v>42867</v>
      </c>
      <c r="J115" s="351">
        <v>42873</v>
      </c>
      <c r="K115" s="347" t="s">
        <v>344</v>
      </c>
    </row>
    <row r="116" spans="1:11" s="286" customFormat="1" ht="24">
      <c r="A116" s="336" t="s">
        <v>345</v>
      </c>
      <c r="B116" s="295" t="s">
        <v>346</v>
      </c>
      <c r="C116" s="164" t="s">
        <v>347</v>
      </c>
      <c r="D116" s="352" t="s">
        <v>348</v>
      </c>
      <c r="E116" s="353">
        <f>13000*1.21</f>
        <v>15730</v>
      </c>
      <c r="F116" s="353">
        <v>14520</v>
      </c>
      <c r="G116" s="354" t="s">
        <v>349</v>
      </c>
      <c r="H116" s="350" t="s">
        <v>316</v>
      </c>
      <c r="I116" s="165">
        <v>42915</v>
      </c>
      <c r="J116" s="165">
        <v>42916</v>
      </c>
      <c r="K116" s="355" t="s">
        <v>350</v>
      </c>
    </row>
    <row r="117" spans="1:11" ht="72">
      <c r="A117" s="341" t="s">
        <v>351</v>
      </c>
      <c r="B117" s="356" t="s">
        <v>352</v>
      </c>
      <c r="C117" s="358" t="s">
        <v>353</v>
      </c>
      <c r="D117" s="359" t="s">
        <v>354</v>
      </c>
      <c r="E117" s="360" t="s">
        <v>17</v>
      </c>
      <c r="F117" s="361" t="s">
        <v>17</v>
      </c>
      <c r="G117" s="357" t="s">
        <v>355</v>
      </c>
      <c r="H117" s="161" t="s">
        <v>316</v>
      </c>
      <c r="I117" s="362">
        <v>42923</v>
      </c>
      <c r="J117" s="167">
        <v>42928</v>
      </c>
      <c r="K117" s="363" t="s">
        <v>72</v>
      </c>
    </row>
    <row r="118" spans="1:11" s="365" customFormat="1" ht="36">
      <c r="A118" s="336" t="s">
        <v>356</v>
      </c>
      <c r="B118" s="163" t="s">
        <v>357</v>
      </c>
      <c r="C118" s="164" t="s">
        <v>331</v>
      </c>
      <c r="D118" s="164" t="s">
        <v>332</v>
      </c>
      <c r="E118" s="364" t="s">
        <v>17</v>
      </c>
      <c r="F118" s="166" t="s">
        <v>17</v>
      </c>
      <c r="G118" s="163" t="s">
        <v>333</v>
      </c>
      <c r="H118" s="336" t="s">
        <v>316</v>
      </c>
      <c r="I118" s="167">
        <v>42934</v>
      </c>
      <c r="J118" s="167">
        <v>42936</v>
      </c>
      <c r="K118" s="161" t="s">
        <v>143</v>
      </c>
    </row>
    <row r="119" spans="1:11" s="297" customFormat="1" ht="36">
      <c r="A119" s="366" t="s">
        <v>358</v>
      </c>
      <c r="B119" s="367" t="s">
        <v>359</v>
      </c>
      <c r="C119" s="169" t="s">
        <v>360</v>
      </c>
      <c r="D119" s="169" t="s">
        <v>361</v>
      </c>
      <c r="E119" s="368" t="s">
        <v>68</v>
      </c>
      <c r="F119" s="368" t="s">
        <v>68</v>
      </c>
      <c r="G119" s="337" t="s">
        <v>362</v>
      </c>
      <c r="H119" s="161" t="s">
        <v>316</v>
      </c>
      <c r="I119" s="370">
        <v>46595</v>
      </c>
      <c r="J119" s="370">
        <v>42947</v>
      </c>
      <c r="K119" s="370" t="s">
        <v>363</v>
      </c>
    </row>
    <row r="120" spans="1:11" s="377" customFormat="1" ht="38.25">
      <c r="A120" s="371" t="s">
        <v>364</v>
      </c>
      <c r="B120" s="372" t="s">
        <v>365</v>
      </c>
      <c r="C120" s="373" t="s">
        <v>366</v>
      </c>
      <c r="D120" s="373" t="s">
        <v>367</v>
      </c>
      <c r="E120" s="375">
        <v>26002.5</v>
      </c>
      <c r="F120" s="375">
        <v>26002.5</v>
      </c>
      <c r="G120" s="354" t="s">
        <v>368</v>
      </c>
      <c r="H120" s="161" t="s">
        <v>316</v>
      </c>
      <c r="I120" s="374">
        <v>42943</v>
      </c>
      <c r="J120" s="434">
        <v>42947</v>
      </c>
      <c r="K120" s="376" t="s">
        <v>369</v>
      </c>
    </row>
    <row r="121" spans="1:11" s="86" customFormat="1" ht="38.25">
      <c r="A121" s="378" t="s">
        <v>370</v>
      </c>
      <c r="B121" s="379" t="s">
        <v>371</v>
      </c>
      <c r="C121" s="380" t="s">
        <v>372</v>
      </c>
      <c r="D121" s="381" t="s">
        <v>373</v>
      </c>
      <c r="E121" s="383">
        <f>SUM(E122:E124)</f>
        <v>960</v>
      </c>
      <c r="F121" s="384">
        <v>854.4</v>
      </c>
      <c r="G121" s="385" t="s">
        <v>374</v>
      </c>
      <c r="H121" s="350" t="s">
        <v>316</v>
      </c>
      <c r="I121" s="382">
        <v>42944</v>
      </c>
      <c r="J121" s="438">
        <v>42947</v>
      </c>
      <c r="K121" s="439" t="s">
        <v>375</v>
      </c>
    </row>
    <row r="122" spans="1:11" s="86" customFormat="1">
      <c r="A122" s="386" t="s">
        <v>46</v>
      </c>
      <c r="B122" s="387" t="s">
        <v>369</v>
      </c>
      <c r="C122" s="389" t="s">
        <v>46</v>
      </c>
      <c r="D122" s="309" t="s">
        <v>46</v>
      </c>
      <c r="E122" s="390">
        <v>120</v>
      </c>
      <c r="F122" s="391">
        <v>106.8</v>
      </c>
      <c r="G122" s="392" t="s">
        <v>46</v>
      </c>
      <c r="H122" s="388" t="s">
        <v>46</v>
      </c>
      <c r="I122" s="392"/>
      <c r="J122" s="388"/>
      <c r="K122" s="388" t="s">
        <v>46</v>
      </c>
    </row>
    <row r="123" spans="1:11" s="86" customFormat="1">
      <c r="A123" s="386" t="s">
        <v>46</v>
      </c>
      <c r="B123" s="393" t="s">
        <v>376</v>
      </c>
      <c r="C123" s="389" t="s">
        <v>46</v>
      </c>
      <c r="D123" s="309" t="s">
        <v>46</v>
      </c>
      <c r="E123" s="390">
        <v>480</v>
      </c>
      <c r="F123" s="391">
        <v>427.2</v>
      </c>
      <c r="G123" s="392" t="s">
        <v>46</v>
      </c>
      <c r="H123" s="388" t="s">
        <v>46</v>
      </c>
      <c r="I123" s="389" t="s">
        <v>46</v>
      </c>
      <c r="J123" s="309" t="s">
        <v>46</v>
      </c>
      <c r="K123" s="388" t="s">
        <v>46</v>
      </c>
    </row>
    <row r="124" spans="1:11" s="86" customFormat="1">
      <c r="A124" s="394" t="s">
        <v>46</v>
      </c>
      <c r="B124" s="395" t="s">
        <v>377</v>
      </c>
      <c r="C124" s="394" t="s">
        <v>46</v>
      </c>
      <c r="D124" s="396" t="s">
        <v>46</v>
      </c>
      <c r="E124" s="397">
        <v>360</v>
      </c>
      <c r="F124" s="398">
        <v>320.39999999999998</v>
      </c>
      <c r="G124" s="400" t="s">
        <v>46</v>
      </c>
      <c r="H124" s="399" t="s">
        <v>46</v>
      </c>
      <c r="I124" s="394" t="s">
        <v>46</v>
      </c>
      <c r="J124" s="396" t="s">
        <v>46</v>
      </c>
      <c r="K124" s="399" t="s">
        <v>46</v>
      </c>
    </row>
    <row r="125" spans="1:11" s="285" customFormat="1" ht="51.75" customHeight="1">
      <c r="A125" s="169" t="s">
        <v>378</v>
      </c>
      <c r="B125" s="295" t="s">
        <v>379</v>
      </c>
      <c r="C125" s="169" t="s">
        <v>177</v>
      </c>
      <c r="D125" s="169" t="s">
        <v>178</v>
      </c>
      <c r="E125" s="375">
        <v>27833.93</v>
      </c>
      <c r="F125" s="375">
        <v>20479.25</v>
      </c>
      <c r="G125" s="295" t="s">
        <v>181</v>
      </c>
      <c r="H125" s="369" t="s">
        <v>380</v>
      </c>
      <c r="I125" s="401">
        <v>43024</v>
      </c>
      <c r="J125" s="165">
        <v>43026</v>
      </c>
      <c r="K125" s="169" t="s">
        <v>381</v>
      </c>
    </row>
    <row r="126" spans="1:11" s="377" customFormat="1" ht="38.25">
      <c r="A126" s="371" t="s">
        <v>382</v>
      </c>
      <c r="B126" s="372" t="s">
        <v>365</v>
      </c>
      <c r="C126" s="373" t="s">
        <v>366</v>
      </c>
      <c r="D126" s="373" t="s">
        <v>367</v>
      </c>
      <c r="E126" s="402">
        <v>39003.75</v>
      </c>
      <c r="F126" s="403">
        <v>39003.75</v>
      </c>
      <c r="G126" s="354" t="s">
        <v>368</v>
      </c>
      <c r="H126" s="161" t="s">
        <v>316</v>
      </c>
      <c r="I126" s="404">
        <v>43068</v>
      </c>
      <c r="J126" s="434">
        <v>43069</v>
      </c>
      <c r="K126" s="376" t="s">
        <v>383</v>
      </c>
    </row>
    <row r="127" spans="1:11" ht="89.25">
      <c r="A127" s="405" t="s">
        <v>384</v>
      </c>
      <c r="B127" s="406" t="s">
        <v>352</v>
      </c>
      <c r="C127" s="408" t="s">
        <v>353</v>
      </c>
      <c r="D127" s="409" t="s">
        <v>354</v>
      </c>
      <c r="E127" s="410" t="s">
        <v>17</v>
      </c>
      <c r="F127" s="411" t="s">
        <v>17</v>
      </c>
      <c r="G127" s="407" t="s">
        <v>355</v>
      </c>
      <c r="H127" s="412" t="s">
        <v>316</v>
      </c>
      <c r="I127" s="413">
        <v>43068</v>
      </c>
      <c r="J127" s="414">
        <v>43069</v>
      </c>
      <c r="K127" s="415" t="s">
        <v>385</v>
      </c>
    </row>
    <row r="128" spans="1:11" s="286" customFormat="1" ht="48" customHeight="1">
      <c r="A128" s="161" t="s">
        <v>386</v>
      </c>
      <c r="B128" s="340" t="s">
        <v>387</v>
      </c>
      <c r="C128" s="164" t="s">
        <v>177</v>
      </c>
      <c r="D128" s="164" t="s">
        <v>178</v>
      </c>
      <c r="E128" s="166" t="s">
        <v>68</v>
      </c>
      <c r="F128" s="168" t="s">
        <v>68</v>
      </c>
      <c r="G128" s="162" t="s">
        <v>185</v>
      </c>
      <c r="H128" s="161" t="s">
        <v>186</v>
      </c>
      <c r="I128" s="167">
        <v>43087</v>
      </c>
      <c r="J128" s="167">
        <v>43088</v>
      </c>
      <c r="K128" s="369" t="s">
        <v>388</v>
      </c>
    </row>
    <row r="129" spans="1:11" s="170" customFormat="1" ht="48">
      <c r="A129" s="161" t="s">
        <v>183</v>
      </c>
      <c r="B129" s="162" t="s">
        <v>184</v>
      </c>
      <c r="C129" s="164" t="s">
        <v>13</v>
      </c>
      <c r="D129" s="164" t="s">
        <v>14</v>
      </c>
      <c r="E129" s="166" t="s">
        <v>37</v>
      </c>
      <c r="F129" s="166" t="s">
        <v>37</v>
      </c>
      <c r="G129" s="162" t="s">
        <v>185</v>
      </c>
      <c r="H129" s="161" t="s">
        <v>186</v>
      </c>
      <c r="I129" s="167">
        <v>43087</v>
      </c>
      <c r="J129" s="167">
        <v>43088</v>
      </c>
      <c r="K129" s="161" t="s">
        <v>182</v>
      </c>
    </row>
    <row r="130" spans="1:11" s="285" customFormat="1" ht="36" customHeight="1">
      <c r="A130" s="169" t="s">
        <v>389</v>
      </c>
      <c r="B130" s="295" t="s">
        <v>309</v>
      </c>
      <c r="C130" s="169" t="s">
        <v>177</v>
      </c>
      <c r="D130" s="169" t="s">
        <v>178</v>
      </c>
      <c r="E130" s="296" t="s">
        <v>37</v>
      </c>
      <c r="F130" s="296" t="s">
        <v>37</v>
      </c>
      <c r="G130" s="295" t="s">
        <v>21</v>
      </c>
      <c r="H130" s="169" t="s">
        <v>310</v>
      </c>
      <c r="I130" s="165">
        <v>43090</v>
      </c>
      <c r="J130" s="165">
        <v>43090</v>
      </c>
      <c r="K130" s="169" t="s">
        <v>311</v>
      </c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Rosa Montalban</dc:creator>
  <cp:lastModifiedBy>Usuari</cp:lastModifiedBy>
  <dcterms:created xsi:type="dcterms:W3CDTF">2018-03-19T07:03:33Z</dcterms:created>
  <dcterms:modified xsi:type="dcterms:W3CDTF">2018-03-30T16:55:44Z</dcterms:modified>
</cp:coreProperties>
</file>